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6120" activeTab="1"/>
  </bookViews>
  <sheets>
    <sheet name="стр.1" sheetId="1" r:id="rId1"/>
    <sheet name="стр.2_3" sheetId="2" r:id="rId2"/>
    <sheet name="стр.4_10" sheetId="3" r:id="rId3"/>
    <sheet name="стр.11" sheetId="4" r:id="rId4"/>
    <sheet name="стр.12" sheetId="5" r:id="rId5"/>
    <sheet name="стр.13_16" sheetId="6" r:id="rId6"/>
  </sheets>
  <definedNames>
    <definedName name="_xlnm.Print_Area" localSheetId="0">'стр.1'!$A$1:$DA$39</definedName>
    <definedName name="_xlnm.Print_Area" localSheetId="3">'стр.11'!$A$1:$FI$28</definedName>
    <definedName name="_xlnm.Print_Area" localSheetId="4">'стр.12'!$A$1:$CZ$39</definedName>
    <definedName name="_xlnm.Print_Area" localSheetId="5">'стр.13_16'!$A$1:$FE$90</definedName>
    <definedName name="_xlnm.Print_Area" localSheetId="1">'стр.2_3'!$A$1:$CZ$103</definedName>
    <definedName name="_xlnm.Print_Area" localSheetId="2">'стр.4_10'!$A$1:$HL$119</definedName>
  </definedNames>
  <calcPr fullCalcOnLoad="1"/>
</workbook>
</file>

<file path=xl/sharedStrings.xml><?xml version="1.0" encoding="utf-8"?>
<sst xmlns="http://schemas.openxmlformats.org/spreadsheetml/2006/main" count="933" uniqueCount="421">
  <si>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</si>
  <si>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</si>
  <si>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</si>
  <si>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</si>
  <si>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</si>
  <si>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</si>
  <si>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</si>
  <si>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</si>
  <si>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</si>
  <si>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</si>
  <si>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</si>
  <si>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транспортные услуги</t>
  </si>
  <si>
    <t>арендная плата за пользование имуществом</t>
  </si>
  <si>
    <t>осуществляющего функции</t>
  </si>
  <si>
    <t>и полномочия учредителя</t>
  </si>
  <si>
    <t>Адрес фактического местонахождения</t>
  </si>
  <si>
    <t>УТВЕРЖДАЮ</t>
  </si>
  <si>
    <t>Наименование органа,</t>
  </si>
  <si>
    <t>начисления на выплаты по оплате труда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</si>
  <si>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</si>
  <si>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</si>
  <si>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</si>
  <si>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</si>
  <si>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Дата предыдущего</t>
  </si>
  <si>
    <t>утвержденного плана</t>
  </si>
  <si>
    <t>Сумма (тыс. рублей)</t>
  </si>
  <si>
    <t>I. Нефинансовые активы, всего:</t>
  </si>
  <si>
    <t>1.1.1. стоимость имущества, закрепленного собственником имущества 
за учреждением на праве оперативного управления</t>
  </si>
  <si>
    <t>1.2.1. общая балансовая стоимость особо ценного движимого имущества учреждения</t>
  </si>
  <si>
    <t>II. Финансовые активы, всего</t>
  </si>
  <si>
    <t>Страница</t>
  </si>
  <si>
    <t>Всего страниц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</si>
  <si>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</si>
  <si>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</si>
  <si>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</si>
  <si>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</si>
  <si>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</si>
  <si>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</si>
  <si>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</si>
  <si>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</si>
  <si>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</si>
  <si>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</si>
  <si>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</si>
  <si>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</si>
  <si>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</si>
  <si>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</si>
  <si>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</si>
  <si>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</si>
  <si>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</si>
  <si>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(должность)</t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</si>
  <si>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</si>
  <si>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</si>
  <si>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</si>
  <si>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 процесса</t>
  </si>
  <si>
    <t>(на 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</si>
  <si>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</si>
  <si>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</si>
  <si>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</si>
  <si>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</si>
  <si>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</si>
  <si>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</si>
  <si>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</si>
  <si>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</si>
  <si>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</si>
  <si>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</si>
  <si>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</si>
  <si>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</si>
  <si>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</si>
  <si>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</si>
  <si>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</si>
  <si>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</si>
  <si>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</si>
  <si>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</si>
  <si>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</si>
  <si>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</si>
  <si>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</si>
  <si>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</si>
  <si>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</si>
  <si>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</si>
  <si>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</si>
  <si>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</si>
  <si>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</si>
  <si>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</si>
  <si>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</si>
  <si>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субсидии - всего</t>
  </si>
  <si>
    <t>3.4.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</si>
  <si>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</si>
  <si>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</si>
  <si>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</si>
  <si>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</si>
  <si>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</si>
  <si>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</si>
  <si>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</si>
  <si>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</si>
  <si>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</si>
  <si>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</si>
  <si>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</si>
  <si>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</si>
  <si>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</si>
  <si>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</si>
  <si>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</si>
  <si>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из них
гранты</t>
  </si>
  <si>
    <t>Поступления от доходов, всего:</t>
  </si>
  <si>
    <t>100</t>
  </si>
  <si>
    <t>Х</t>
  </si>
  <si>
    <t>110</t>
  </si>
  <si>
    <t>111</t>
  </si>
  <si>
    <t>2.</t>
  </si>
  <si>
    <t>112</t>
  </si>
  <si>
    <t>120</t>
  </si>
  <si>
    <t>121</t>
  </si>
  <si>
    <t>122</t>
  </si>
  <si>
    <t>130</t>
  </si>
  <si>
    <t>140</t>
  </si>
  <si>
    <t>150</t>
  </si>
  <si>
    <t>160</t>
  </si>
  <si>
    <t>180</t>
  </si>
  <si>
    <t>Выплаты по расходам, всего:</t>
  </si>
  <si>
    <t>200</t>
  </si>
  <si>
    <t>210</t>
  </si>
  <si>
    <t>211</t>
  </si>
  <si>
    <t>220</t>
  </si>
  <si>
    <t>221</t>
  </si>
  <si>
    <t>222</t>
  </si>
  <si>
    <t>230</t>
  </si>
  <si>
    <t>231</t>
  </si>
  <si>
    <t>232</t>
  </si>
  <si>
    <t>240</t>
  </si>
  <si>
    <t>250</t>
  </si>
  <si>
    <t>Поступление финансовых активов, всего:</t>
  </si>
  <si>
    <t>300</t>
  </si>
  <si>
    <t>310</t>
  </si>
  <si>
    <t>320</t>
  </si>
  <si>
    <t>321</t>
  </si>
  <si>
    <t>323</t>
  </si>
  <si>
    <t>Выбытие финансовых активов, всего</t>
  </si>
  <si>
    <t>400</t>
  </si>
  <si>
    <t>410</t>
  </si>
  <si>
    <t>420</t>
  </si>
  <si>
    <t>500</t>
  </si>
  <si>
    <t>600</t>
  </si>
  <si>
    <t>Наименование 
показателя</t>
  </si>
  <si>
    <t>средства обязательного медицинского страхования</t>
  </si>
  <si>
    <t>поступления от
 оказания услуг (выполнения работ)
на платной основе
и от иной приносящей
доход деятельности</t>
  </si>
  <si>
    <t>Код по бюджетной классификации Российской Федерации</t>
  </si>
  <si>
    <t>субсидии на осуществление капитальных вложений</t>
  </si>
  <si>
    <t>в том числе:
доходы от собственности, всего</t>
  </si>
  <si>
    <t>из них:
от аренды активов</t>
  </si>
  <si>
    <t>иные поступления от собственности</t>
  </si>
  <si>
    <t>доходы от оказания услуг, работ, всего</t>
  </si>
  <si>
    <t>123</t>
  </si>
  <si>
    <t>…</t>
  </si>
  <si>
    <t>услуга N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</si>
  <si>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</si>
  <si>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</si>
  <si>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</si>
  <si>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</si>
  <si>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активами, всего</t>
  </si>
  <si>
    <t>170</t>
  </si>
  <si>
    <t>171</t>
  </si>
  <si>
    <t>171.1</t>
  </si>
  <si>
    <t>171.2</t>
  </si>
  <si>
    <t>171.3</t>
  </si>
  <si>
    <t>171.4</t>
  </si>
  <si>
    <t>172</t>
  </si>
  <si>
    <t>172.1</t>
  </si>
  <si>
    <t>430</t>
  </si>
  <si>
    <t>440</t>
  </si>
  <si>
    <t>620</t>
  </si>
  <si>
    <t>из них:
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</si>
  <si>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</si>
  <si>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</si>
  <si>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</si>
  <si>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операций с финансовыми активами, всего</t>
  </si>
  <si>
    <t>из них:
от реализации ценных бумаг, кроме акций</t>
  </si>
  <si>
    <t>172.2</t>
  </si>
  <si>
    <t>172.3</t>
  </si>
  <si>
    <t>172.4</t>
  </si>
  <si>
    <t>211.1</t>
  </si>
  <si>
    <t>211.2</t>
  </si>
  <si>
    <t>211.3</t>
  </si>
  <si>
    <t>211.4</t>
  </si>
  <si>
    <t>630</t>
  </si>
  <si>
    <t>640</t>
  </si>
  <si>
    <t>650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</si>
  <si>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</si>
  <si>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</si>
  <si>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</si>
  <si>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113</t>
  </si>
  <si>
    <t>119</t>
  </si>
  <si>
    <t>Расходы на выплаты персоналу в целях обеспечения выполнения функций</t>
  </si>
  <si>
    <t>из них:
заработная плата</t>
  </si>
  <si>
    <t>иные выплаты персоналу учреждений</t>
  </si>
  <si>
    <t>иные выплаты для выполнения отдельных полномочий</t>
  </si>
  <si>
    <t>социальное обеспечение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</si>
  <si>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</si>
  <si>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221.1</t>
  </si>
  <si>
    <t>221.2</t>
  </si>
  <si>
    <t>223</t>
  </si>
  <si>
    <t>224</t>
  </si>
  <si>
    <t>231.1</t>
  </si>
  <si>
    <t>232.1</t>
  </si>
  <si>
    <t>340</t>
  </si>
  <si>
    <t>350</t>
  </si>
  <si>
    <t>360</t>
  </si>
  <si>
    <t>800</t>
  </si>
  <si>
    <t>830</t>
  </si>
  <si>
    <t>831</t>
  </si>
  <si>
    <t>850</t>
  </si>
  <si>
    <t>851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</si>
  <si>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</si>
  <si>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</si>
  <si>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</si>
  <si>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</si>
  <si>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иные бюджетные ассигнования, всего</t>
  </si>
  <si>
    <t>в том числе:
исполнение судебных актов, всего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</si>
  <si>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</si>
  <si>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уплату налогов, сборов и иных платежей, всего</t>
  </si>
  <si>
    <t>из них:
уплата налога на имущество организаций</t>
  </si>
  <si>
    <t>в том числе на:
выплаты персоналу, 
всего</t>
  </si>
  <si>
    <t>232.3</t>
  </si>
  <si>
    <t>233</t>
  </si>
  <si>
    <t>233.1</t>
  </si>
  <si>
    <t>233.2</t>
  </si>
  <si>
    <t>241</t>
  </si>
  <si>
    <t>241.1</t>
  </si>
  <si>
    <t>852</t>
  </si>
  <si>
    <t>853</t>
  </si>
  <si>
    <t>862</t>
  </si>
  <si>
    <t>863</t>
  </si>
  <si>
    <t>417</t>
  </si>
  <si>
    <t>уплата прочих налогов, сборов</t>
  </si>
  <si>
    <t>уплата иных платежей</t>
  </si>
  <si>
    <t>из них:
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</si>
  <si>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</si>
  <si>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в том числе:
бюджетные инвестиции</t>
  </si>
  <si>
    <t>251</t>
  </si>
  <si>
    <t>251.1</t>
  </si>
  <si>
    <t>251.2</t>
  </si>
  <si>
    <t>251.3</t>
  </si>
  <si>
    <t>251.4</t>
  </si>
  <si>
    <t>242</t>
  </si>
  <si>
    <t>243</t>
  </si>
  <si>
    <t>244</t>
  </si>
  <si>
    <t>в том числе:
расходы на закупку товаров, работ, услуг, всего</t>
  </si>
  <si>
    <t>закупка товаров, 
работ, услуг в сфере информационно-коммуникационных технологий</t>
  </si>
  <si>
    <t>251.5</t>
  </si>
  <si>
    <t>245</t>
  </si>
  <si>
    <t>510</t>
  </si>
  <si>
    <t>610</t>
  </si>
  <si>
    <t>из них:
научно-исследовательские и опытно-конструкторские 
работы</t>
  </si>
  <si>
    <t>из них:
увеличение остатков средств</t>
  </si>
  <si>
    <t>прочие поступления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</si>
  <si>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</si>
  <si>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</si>
  <si>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</si>
  <si>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</si>
  <si>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
начала закупки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</si>
  <si>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</si>
  <si>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</si>
  <si>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</si>
  <si>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</si>
  <si>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</si>
  <si>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</si>
  <si>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1001</t>
  </si>
  <si>
    <t>1002</t>
  </si>
  <si>
    <t>1003</t>
  </si>
  <si>
    <t>2001</t>
  </si>
  <si>
    <t>2002</t>
  </si>
  <si>
    <t>2003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</si>
  <si>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</si>
  <si>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</si>
  <si>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</si>
  <si>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</si>
  <si>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</si>
  <si>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</si>
  <si>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</si>
  <si>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</si>
  <si>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всего:</t>
  </si>
  <si>
    <t>в том числе: на оплату контрактов, заключенных 
до начала очередного финансового года:</t>
  </si>
  <si>
    <t>на закупку товаров, работ, услуг по году начала закупки:</t>
  </si>
  <si>
    <t>очередной финансовый год</t>
  </si>
  <si>
    <t>Код 
строки</t>
  </si>
  <si>
    <t>V. Справочная информация</t>
  </si>
  <si>
    <t>VI. Исходные данные для формирования плана финансово-хозяйственной деятельности в разрезе аналитических кодов</t>
  </si>
  <si>
    <t>Аналитический код</t>
  </si>
  <si>
    <t>900</t>
  </si>
  <si>
    <t>Выплаты, всего</t>
  </si>
  <si>
    <t>из них:
заработная плата, в том числе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</si>
  <si>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</si>
  <si>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</si>
  <si>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</si>
  <si>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из них:
услуги связи</t>
  </si>
  <si>
    <t>коммунальные услуги, в том числе</t>
  </si>
  <si>
    <t>электроэнергия</t>
  </si>
  <si>
    <t>225</t>
  </si>
  <si>
    <t>226</t>
  </si>
  <si>
    <t>290</t>
  </si>
  <si>
    <t>работы, услуги по содержанию имущества, 
всего</t>
  </si>
  <si>
    <t>из них:
текущий ремонт оборудования (в том числе транспортных средств)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</si>
  <si>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</si>
  <si>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</si>
  <si>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</si>
  <si>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</si>
  <si>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</si>
  <si>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</si>
  <si>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>из них:
договоров гражданско-правового характера</t>
  </si>
  <si>
    <t>типографские работы, услуги</t>
  </si>
  <si>
    <t>прочие расходы, всего</t>
  </si>
  <si>
    <t>из них:
земельный налог</t>
  </si>
  <si>
    <t>услуги в области информационных 
технологий</t>
  </si>
  <si>
    <t>330</t>
  </si>
  <si>
    <t>налог на имущество</t>
  </si>
  <si>
    <t>транспортный налог</t>
  </si>
  <si>
    <t>поступление нефинансовых активов, всего</t>
  </si>
  <si>
    <t>в том числе:
увеличение стоимости основных средств, всего</t>
  </si>
  <si>
    <t>из них:
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</si>
  <si>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</si>
  <si>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</si>
  <si>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</si>
  <si>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
всего</t>
  </si>
  <si>
    <t>из них:
на программное обеспечение и базы данных для электронно-вычислительных машин</t>
  </si>
  <si>
    <t>увеличение стоимости непроизводственных активов</t>
  </si>
  <si>
    <t>увеличение стоимости материальных запасов, всего</t>
  </si>
  <si>
    <t>из них:
приобретение горюче-смазочных материалов</t>
  </si>
  <si>
    <t>приобретение медикаментов и перевязочных средств</t>
  </si>
  <si>
    <t>приобретение продуктов питания</t>
  </si>
  <si>
    <t>приобретение канцелярских товаров</t>
  </si>
  <si>
    <t>в том числе:
от операций с нефинансовыми 
активами, всего</t>
  </si>
  <si>
    <t>из них:
пособия, компенсации 
и иные социальные выплаты гражданам, кроме публичных нормативных обязательств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</si>
  <si>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</si>
  <si>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субсидии, предоставляемые 
в соответствии с абзацем вторым пункта 1 статьи 78.1 Бюджетного кодекса Российской Федерации</t>
  </si>
  <si>
    <t>в том числе:
выплаты персоналу, всего</t>
  </si>
  <si>
    <t>232.2</t>
  </si>
  <si>
    <t>Начальник Управления образования администрации Прокопьевского муниципального района</t>
  </si>
  <si>
    <t xml:space="preserve">Г.Ю.Ахметзянова </t>
  </si>
  <si>
    <t>29</t>
  </si>
  <si>
    <t>декабря</t>
  </si>
  <si>
    <t>16</t>
  </si>
  <si>
    <t>29.12.2016</t>
  </si>
  <si>
    <t>Наименование муниципального</t>
  </si>
  <si>
    <t xml:space="preserve">бюджетного (автономного) </t>
  </si>
  <si>
    <t>Управление образования администрации Прокопьевского муниципального района</t>
  </si>
  <si>
    <t>384</t>
  </si>
  <si>
    <t>Единица измерения: тыс. руб.</t>
  </si>
  <si>
    <t>12.01.2016</t>
  </si>
  <si>
    <t>2017 год и на плановый период 2018 и 2019 гг</t>
  </si>
  <si>
    <t>1.1.4. остаточная стоимость недвижимого муниципального  имущества 
учреждения</t>
  </si>
  <si>
    <t>1.2. общая балансовая стоимость движимого муниципального  имущества учреждения, всего:</t>
  </si>
  <si>
    <t>1.2.2. остаточная стоимость особо ценного движимого муниципального  
имущества учреждения</t>
  </si>
  <si>
    <t xml:space="preserve">субсидия на финансовое обеспечение выполнения муниципального  задания </t>
  </si>
  <si>
    <t>капитальные вложения в объекты муниципальной собственности, всего</t>
  </si>
  <si>
    <t>из них: капитальные вложения на строительство объектов недвижимого имущества муниципальными учреждениями</t>
  </si>
  <si>
    <t>закупка товаров, работ 
и услуг для обеспечения муниципальных нужд</t>
  </si>
  <si>
    <t>закупка товаров, 
работ, услуг в целях капитального ремонта муниципального имущества</t>
  </si>
  <si>
    <t>прочая закупка товаров, работ и услуг для обеспечения муниципальных 
нужд</t>
  </si>
  <si>
    <t>закупка товаров, работ 
и услуг для обеспечения муниципальных нужд в области геодезии и картографии вне рамок государственного оборонного заказа</t>
  </si>
  <si>
    <t>01 января</t>
  </si>
  <si>
    <t>17</t>
  </si>
  <si>
    <t>18</t>
  </si>
  <si>
    <t>19</t>
  </si>
  <si>
    <t xml:space="preserve">Начальник Централизованной бухгалтерии </t>
  </si>
  <si>
    <t>управления образования Прокопьевского района</t>
  </si>
  <si>
    <t>В.А. Тюгайбей</t>
  </si>
  <si>
    <t>Л.И.Вахонина</t>
  </si>
  <si>
    <t>аутсорсинг</t>
  </si>
  <si>
    <t>31 декабря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</si>
  <si>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</si>
  <si>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из них благотворительные средства</t>
  </si>
  <si>
    <t>160.1</t>
  </si>
  <si>
    <t xml:space="preserve">учреждения  на </t>
  </si>
  <si>
    <t>теплоэнергия и водопотребление</t>
  </si>
  <si>
    <t>22302</t>
  </si>
  <si>
    <t>22502</t>
  </si>
  <si>
    <t>22602</t>
  </si>
  <si>
    <t>1.Услуги фиксированной телефонной связи</t>
  </si>
  <si>
    <t>2. Услуги по размещению в информационно-коммуникационной сети Интернет.</t>
  </si>
  <si>
    <t>2004</t>
  </si>
  <si>
    <t>3. Услуги по передаче электроэнергии и технологическому присоединению к распределительным электросетям</t>
  </si>
  <si>
    <t>2005</t>
  </si>
  <si>
    <t>2017</t>
  </si>
  <si>
    <t>Плата за содержание детей</t>
  </si>
  <si>
    <t>учреждения</t>
  </si>
  <si>
    <t xml:space="preserve">муниципального бюджетного </t>
  </si>
  <si>
    <t xml:space="preserve">(автономного) учреждения </t>
  </si>
  <si>
    <t>1.1. общая балансовая стоимость недвижимого имущества учреждения , всего:</t>
  </si>
  <si>
    <t>1.1.2. стоимость имущества, приобретенного учреждением 
за счет выделенных собственником имущества учреждения средств</t>
  </si>
  <si>
    <t>1.1.3. стоимость имущества, приобретенного учреждением 
за счет доходов, полученных от приносящей доход деятельности</t>
  </si>
  <si>
    <t xml:space="preserve">III.I. Показатели выплат по расходам на закупку товаров, работ, услуг учреждения </t>
  </si>
  <si>
    <t xml:space="preserve">IV. Сведения о средствах, поступающих во временное
распоряжение учреждения </t>
  </si>
  <si>
    <t xml:space="preserve">бюджетного учреждения </t>
  </si>
  <si>
    <t>Руководитель муниципального (автономного)</t>
  </si>
  <si>
    <r>
      <t>_____</t>
    </r>
    <r>
      <rPr>
        <sz val="10.5"/>
        <rFont val="Times New Roman"/>
        <family val="1"/>
      </rPr>
      <t>1.1.</t>
    </r>
    <r>
      <rPr>
        <sz val="10.5"/>
        <color indexed="9"/>
        <rFont val="Times New Roman"/>
        <family val="1"/>
      </rPr>
      <t>_</t>
    </r>
    <r>
      <rPr>
        <sz val="10.5"/>
        <rFont val="Times New Roman"/>
        <family val="1"/>
      </rPr>
      <t>Цели деятельности муниципального бюджетного (автономного)  учреждения :</t>
    </r>
  </si>
  <si>
    <t xml:space="preserve">II. Показатели финансового состояния муниципального бюджетного (автономного) </t>
  </si>
  <si>
    <r>
      <t>_____</t>
    </r>
    <r>
      <rPr>
        <sz val="10.5"/>
        <rFont val="Times New Roman"/>
        <family val="1"/>
      </rPr>
      <t>1.2.</t>
    </r>
    <r>
      <rPr>
        <sz val="10.5"/>
        <color indexed="9"/>
        <rFont val="Times New Roman"/>
        <family val="1"/>
      </rPr>
      <t>_</t>
    </r>
    <r>
      <rPr>
        <sz val="10.5"/>
        <rFont val="Times New Roman"/>
        <family val="1"/>
      </rPr>
      <t xml:space="preserve">Виды деятельности муниципального бюджетного (автономного)  учреждения, относящиеся в  соответствии  с  уставом  муниципального бюджетного (автономного) учреждения  </t>
    </r>
  </si>
  <si>
    <t xml:space="preserve">III. Показатели по поступлениям и выплатам муниципального бюджетного (автономного) </t>
  </si>
  <si>
    <t>I. Сведения о деятельности муниципального бюджетного (автономного)  учреждения</t>
  </si>
  <si>
    <t>расходы на проведение мероприятий</t>
  </si>
  <si>
    <t>292</t>
  </si>
  <si>
    <t>Х70120</t>
  </si>
  <si>
    <t>4239005333/ 422301001</t>
  </si>
  <si>
    <t>653250, Кемеровская область, Прокопьевский район, п. Трудармейский, пер. Садовый 4б.</t>
  </si>
  <si>
    <t>Е.Ю. Заречнева</t>
  </si>
  <si>
    <t>Муниципальное автономное  учреждение дополнительного образования «Детско-юношеская спортивная школа»</t>
  </si>
  <si>
    <t>Объем финансового обеспечения, тыс. руб. (с точностью до двух знаков после запятой - 0,00)</t>
  </si>
  <si>
    <t>из них:
поступление из бюджета</t>
  </si>
  <si>
    <t>Сумма выплат по расходам на закупку товаров, работ и услуг, тыс. руб. (с точностью до двух знаков после запятой - 0,00)</t>
  </si>
  <si>
    <t>Сумма (тыс.руб., с точностью 
до двух знаков после запятой - 0,00)</t>
  </si>
  <si>
    <t>Объем финансового обеспечения на первый год планового периода, тыс. руб.(с точностью до двух знаков после запятой - 0,00)</t>
  </si>
  <si>
    <t>Объем финансового обеспечения на второй год планового периода, тыс. руб.(с точностью до двух знаков после запятой - 0,00)</t>
  </si>
  <si>
    <t>Всего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</si>
  <si>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</si>
  <si>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</si>
  <si>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</si>
  <si>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</si>
  <si>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4. Предоставление прочих  услуг</t>
  </si>
  <si>
    <t>1. Предоставление коммунальных услуг</t>
  </si>
  <si>
    <t>образовательная деятельность по образовательным программам дополнительного образования:
-дополнительное образование детей и взрослых: подвид дополнительного образования, который направлен на всестороннее удовлетворение образовательных потребностей человека в интеллектуальном, духовно-нравственном, физическом и (или) профессиональном совершенствовании и не сопровождается повышением уровня образования.
-реализация мероприятий по внедрению Всероссийского физкультурно-спортивного комплекса «Готов к труду и обороне» (ГТО),
-образовательная деятельность, направленную на:
- реализацию дополнительных общеобразовательных общеразвивающих программ;
- реализацию дополнительных общеобразовательных предпрофессиональных программ</t>
  </si>
  <si>
    <t>Предпрофессиональных программ дополнительного образования  по следующим видам спорта:
- баскетбол;
- волейбол;
- футбол;
- лыжные гонки;
-  шахматы;
- легкая атлетика;
- волейболу;
- борьбе вольной;
- боксу;
- хоккею;
- дзюдо;
- флорболу;
- плаванию;
- самбо;
- фигурное катание</t>
  </si>
  <si>
    <t>создание условий для физического образования, воспитания и развития детей;
- формирование знаний, умений, навыков в области физической культуры и спорта, в том числе в избранном виде спорта;
- подготовку к освоению этапов спортивной подготовки, в том числе в дальнейшем по программам спортивной подготовки;
- подготовку одаренных детей к поступлению в образовательные организации, реализующие профессиональные образовательные программы в области физической культуры и спорта;
- организацию досуга и формирование потребности в поддержании здорового образа жизни.
Реализация мероприятий по поэтапному внедрению Всероссийского физкультурно-спортивного комплекса "Готов к труду и обороне" (ГТО), а именно:
 - проведение пропаганды и информационной работы, направленной на формирование у граждан осознанных потребностей в систематических занятиях физической культурой и спортом, физическом совершенствовании и ведении здорового образа жизни, популяризации участия в мероприятиях по выполнению испытаний (тестов) и нормативов комплекса ГТО;
 - создание условий и оказание консультационной и методической помощи гражданам, физкультурно-спортивным, общественным и иным организациям в подготовке к выполнению государственных требований к уровню физической подготовленности населения при выполнении нормативов комплекса ГТО, утвержденных Приказом Министерства спорта Российской Федерации от 08.07.2014 №575;</t>
  </si>
  <si>
    <t>осуществление тестирования населения по выполнению государственных требований к уровню физической подготовленности населения при выполнении нормативов комплекса ГТО, утвержденных Приказом Министерства спорта Российской Федерации от 08.07.2014 N 575 (далее - тестирование), и оценка уровня знаний и умений граждан согласно Порядку организации и проведения тестирования населения в рамках Всероссийского физкультурно-спортивного комплекса "Готов к труду и обороне" (ГТО), утвержденному Приказом Министерства спорта Российской Федерации от 29.08.2014 N 739 (далее - Порядок организации и проведения тестирования);
 - ведение учета результатов тестирования, формирование протоколов выполнения нормативов комплекса ГТО, обеспечение передачи их данных для обобщения в соответствии с требованиями Порядка организации и проведения тестирования;
 - внесение данных участников тестирования, результатов тестирования и данных сводного протокола в автоматизированную информационную систему комплекса ГТО; 
 - участие в организации мероприятий комплекса ГТО, включенных в календарный план официальных физкультурных мероприятий и спортивных мероприятий Кемеровской  области;
 - взаимодействие с органами государственной власти, органами местного самоуправления, физкультурно-спортивными, общественными и иными организациями по вопросам внедрения комплекса ГТО, проведения мероприятий комплекса ГТО;
 - обеспечение участников тестирования спортивным оборудованием и инвентарем, необходимыми для прохождения тестирования;
 - обеспечение судейства мероприятий по тестированию.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</si>
</sst>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.2"/>
      <name val="Times New Roman"/>
      <family val="1"/>
    </font>
    <font>
      <sz val="10.2"/>
      <name val="Times New Roman"/>
      <family val="1"/>
    </font>
    <font>
      <i/>
      <sz val="10.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left" vertical="center" wrapText="1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1" fillId="0" borderId="1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 horizontal="left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 indent="3"/>
    </xf>
    <xf numFmtId="0" fontId="15" fillId="0" borderId="15" xfId="0" applyFont="1" applyBorder="1" applyAlignment="1">
      <alignment horizontal="left" vertical="center" wrapText="1" indent="3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 indent="2"/>
    </xf>
    <xf numFmtId="0" fontId="15" fillId="0" borderId="15" xfId="0" applyFont="1" applyBorder="1" applyAlignment="1">
      <alignment horizontal="left" vertical="center" wrapText="1" indent="2"/>
    </xf>
    <xf numFmtId="0" fontId="16" fillId="4" borderId="19" xfId="0" applyFont="1" applyFill="1" applyBorder="1" applyAlignment="1">
      <alignment horizontal="left" vertical="center" wrapText="1" indent="1"/>
    </xf>
    <xf numFmtId="0" fontId="16" fillId="4" borderId="15" xfId="0" applyFont="1" applyFill="1" applyBorder="1" applyAlignment="1">
      <alignment horizontal="left" vertical="center" wrapText="1" indent="1"/>
    </xf>
    <xf numFmtId="0" fontId="16" fillId="0" borderId="19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15" fillId="4" borderId="19" xfId="0" applyFont="1" applyFill="1" applyBorder="1" applyAlignment="1">
      <alignment horizontal="left" vertical="center" wrapText="1" indent="2"/>
    </xf>
    <xf numFmtId="0" fontId="15" fillId="4" borderId="15" xfId="0" applyFont="1" applyFill="1" applyBorder="1" applyAlignment="1">
      <alignment horizontal="left" vertical="center" wrapText="1" indent="2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center" indent="2"/>
    </xf>
    <xf numFmtId="0" fontId="15" fillId="0" borderId="15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6" fillId="0" borderId="19" xfId="0" applyFont="1" applyBorder="1" applyAlignment="1">
      <alignment horizontal="left" vertical="center" wrapText="1" indent="3"/>
    </xf>
    <xf numFmtId="0" fontId="16" fillId="0" borderId="15" xfId="0" applyFont="1" applyBorder="1" applyAlignment="1">
      <alignment horizontal="left" vertical="center" wrapText="1" indent="3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view="pageBreakPreview" zoomScaleSheetLayoutView="100" zoomScalePageLayoutView="0" workbookViewId="0" topLeftCell="A1">
      <selection activeCell="BQ18" sqref="BQ18"/>
    </sheetView>
  </sheetViews>
  <sheetFormatPr defaultColWidth="0.875" defaultRowHeight="12.75"/>
  <cols>
    <col min="1" max="16384" width="0.875" style="1" customWidth="1"/>
  </cols>
  <sheetData>
    <row r="1" ht="15">
      <c r="BF1" s="14"/>
    </row>
    <row r="2" spans="54:105" ht="15">
      <c r="BB2" s="86" t="s">
        <v>16</v>
      </c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</row>
    <row r="3" spans="54:105" ht="44.25" customHeight="1">
      <c r="BB3" s="97" t="s">
        <v>334</v>
      </c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</row>
    <row r="4" spans="1:105" s="2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98" t="s">
        <v>19</v>
      </c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54:105" ht="15"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X5" s="87" t="s">
        <v>335</v>
      </c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</row>
    <row r="6" spans="54:105" ht="15">
      <c r="BB6" s="88" t="s">
        <v>5</v>
      </c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2"/>
      <c r="BW6" s="2"/>
      <c r="BX6" s="88" t="s">
        <v>6</v>
      </c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</row>
    <row r="7" spans="62:96" ht="15">
      <c r="BJ7" s="5" t="s">
        <v>2</v>
      </c>
      <c r="BK7" s="100" t="s">
        <v>336</v>
      </c>
      <c r="BL7" s="100"/>
      <c r="BM7" s="100"/>
      <c r="BN7" s="100"/>
      <c r="BO7" s="1" t="s">
        <v>2</v>
      </c>
      <c r="BR7" s="100" t="s">
        <v>337</v>
      </c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96">
        <v>20</v>
      </c>
      <c r="CK7" s="96"/>
      <c r="CL7" s="96"/>
      <c r="CM7" s="96"/>
      <c r="CN7" s="99" t="s">
        <v>338</v>
      </c>
      <c r="CO7" s="99"/>
      <c r="CP7" s="99"/>
      <c r="CQ7" s="99"/>
      <c r="CR7" s="1" t="s">
        <v>3</v>
      </c>
    </row>
    <row r="8" ht="15">
      <c r="CV8" s="4"/>
    </row>
    <row r="9" spans="1:105" s="6" customFormat="1" ht="16.5">
      <c r="A9" s="89" t="s">
        <v>20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</row>
    <row r="10" spans="28:88" s="15" customFormat="1" ht="15.75">
      <c r="AB10" s="16" t="s">
        <v>21</v>
      </c>
      <c r="AC10" s="109" t="s">
        <v>346</v>
      </c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7"/>
    </row>
    <row r="11" spans="29:82" ht="15">
      <c r="AC11" s="107" t="s">
        <v>22</v>
      </c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</row>
    <row r="12" spans="90:105" ht="17.25" customHeight="1">
      <c r="CL12" s="108" t="s">
        <v>7</v>
      </c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</row>
    <row r="13" spans="88:105" ht="15" customHeight="1">
      <c r="CJ13" s="42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</row>
    <row r="14" spans="36:105" ht="15" customHeight="1">
      <c r="AJ14" s="110" t="s">
        <v>2</v>
      </c>
      <c r="AK14" s="110"/>
      <c r="AL14" s="100" t="s">
        <v>336</v>
      </c>
      <c r="AM14" s="100"/>
      <c r="AN14" s="100"/>
      <c r="AO14" s="100"/>
      <c r="AP14" s="111" t="s">
        <v>2</v>
      </c>
      <c r="AQ14" s="111"/>
      <c r="AR14" s="111"/>
      <c r="AS14" s="100" t="s">
        <v>337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96">
        <v>20</v>
      </c>
      <c r="BH14" s="96"/>
      <c r="BI14" s="96"/>
      <c r="BJ14" s="96"/>
      <c r="BK14" s="99" t="s">
        <v>338</v>
      </c>
      <c r="BL14" s="99"/>
      <c r="BM14" s="99"/>
      <c r="BN14" s="99"/>
      <c r="BO14" s="1" t="s">
        <v>3</v>
      </c>
      <c r="BY14" s="7"/>
      <c r="CE14" s="11"/>
      <c r="CJ14" s="42" t="s">
        <v>8</v>
      </c>
      <c r="CL14" s="95" t="s">
        <v>339</v>
      </c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</row>
    <row r="15" spans="1:105" ht="1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7"/>
      <c r="CE15" s="11"/>
      <c r="CJ15" s="42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</row>
    <row r="16" spans="1:105" ht="1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7"/>
      <c r="CE16" s="11"/>
      <c r="CJ16" s="42" t="s">
        <v>23</v>
      </c>
      <c r="CL16" s="101" t="s">
        <v>345</v>
      </c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3"/>
    </row>
    <row r="17" spans="1:105" ht="1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7"/>
      <c r="CE17" s="11"/>
      <c r="CJ17" s="42" t="s">
        <v>24</v>
      </c>
      <c r="CL17" s="104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6"/>
    </row>
    <row r="18" spans="77:105" ht="15" customHeight="1">
      <c r="BY18" s="7"/>
      <c r="BZ18" s="7"/>
      <c r="CJ18" s="42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</row>
    <row r="19" spans="1:105" ht="24" customHeight="1">
      <c r="A19" s="1" t="s">
        <v>340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112" t="s">
        <v>403</v>
      </c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7"/>
      <c r="BZ19" s="7"/>
      <c r="CJ19" s="42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</row>
    <row r="20" spans="1:105" ht="22.5" customHeight="1">
      <c r="A20" s="43" t="s">
        <v>341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CJ20" s="42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</row>
    <row r="21" spans="1:105" ht="14.25" customHeight="1">
      <c r="A21" s="43" t="s">
        <v>382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CJ21" s="42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</row>
    <row r="22" spans="1:105" s="7" customFormat="1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39"/>
      <c r="BZ22" s="39"/>
      <c r="CA22" s="39"/>
      <c r="CB22" s="9"/>
      <c r="CC22" s="9"/>
      <c r="CD22" s="9"/>
      <c r="CE22" s="9"/>
      <c r="CF22" s="9"/>
      <c r="CG22" s="9"/>
      <c r="CH22" s="9"/>
      <c r="CI22" s="9"/>
      <c r="CJ22" s="42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</row>
    <row r="23" spans="1:105" s="7" customFormat="1" ht="15" customHeight="1">
      <c r="A23" s="43" t="s">
        <v>10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99" t="s">
        <v>400</v>
      </c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39"/>
      <c r="BZ23" s="39"/>
      <c r="CA23" s="39"/>
      <c r="CB23" s="9"/>
      <c r="CC23" s="9"/>
      <c r="CD23" s="9"/>
      <c r="CE23" s="9"/>
      <c r="CF23" s="9"/>
      <c r="CG23" s="9"/>
      <c r="CH23" s="9"/>
      <c r="CI23" s="9"/>
      <c r="CJ23" s="42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</row>
    <row r="24" spans="1:105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7"/>
      <c r="BZ24" s="7"/>
      <c r="CJ24" s="42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</row>
    <row r="25" spans="1:105" ht="15" customHeight="1">
      <c r="A25" s="43" t="s">
        <v>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90" t="s">
        <v>399</v>
      </c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CJ25" s="42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</row>
    <row r="26" spans="1:105" s="7" customFormat="1" ht="15" customHeight="1">
      <c r="A26" s="43" t="s">
        <v>51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39"/>
      <c r="BZ26" s="39"/>
      <c r="CA26" s="39"/>
      <c r="CB26" s="9"/>
      <c r="CC26" s="9"/>
      <c r="CD26" s="9"/>
      <c r="CE26" s="9"/>
      <c r="CF26" s="9"/>
      <c r="CG26" s="9"/>
      <c r="CH26" s="9"/>
      <c r="CI26" s="9"/>
      <c r="CJ26" s="42"/>
      <c r="CL26" s="92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4"/>
    </row>
    <row r="27" spans="1:105" s="7" customFormat="1" ht="15" customHeight="1">
      <c r="A27" s="43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39"/>
      <c r="BZ27" s="39"/>
      <c r="CA27" s="39"/>
      <c r="CB27" s="9"/>
      <c r="CC27" s="9"/>
      <c r="CD27" s="9"/>
      <c r="CE27" s="9"/>
      <c r="CF27" s="9"/>
      <c r="CG27" s="9"/>
      <c r="CH27" s="9"/>
      <c r="CI27" s="9"/>
      <c r="CJ27" s="42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</row>
    <row r="28" spans="1:105" ht="15" customHeight="1">
      <c r="A28" s="1" t="s">
        <v>53</v>
      </c>
      <c r="B28" s="43"/>
      <c r="C28" s="43"/>
      <c r="D28" s="43"/>
      <c r="E28" s="43"/>
      <c r="F28" s="43"/>
      <c r="G28" s="4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44"/>
      <c r="V28" s="44"/>
      <c r="W28" s="44"/>
      <c r="X28" s="44"/>
      <c r="Y28" s="44"/>
      <c r="Z28" s="44"/>
      <c r="AA28" s="44"/>
      <c r="AB28" s="44"/>
      <c r="AC28" s="14"/>
      <c r="AD28" s="43"/>
      <c r="AE28" s="43"/>
      <c r="AF28" s="43"/>
      <c r="AG28" s="43"/>
      <c r="AH28" s="43"/>
      <c r="AI28" s="43"/>
      <c r="AJ28" s="43"/>
      <c r="AK28" s="14"/>
      <c r="AL28" s="14"/>
      <c r="AM28" s="14"/>
      <c r="AN28" s="14"/>
      <c r="AO28" s="14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CJ28" s="42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</row>
    <row r="29" spans="1:105" ht="15" customHeight="1">
      <c r="A29" s="43"/>
      <c r="B29" s="43"/>
      <c r="C29" s="43"/>
      <c r="D29" s="43"/>
      <c r="E29" s="43"/>
      <c r="F29" s="43"/>
      <c r="G29" s="4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44"/>
      <c r="V29" s="44"/>
      <c r="W29" s="44"/>
      <c r="X29" s="44"/>
      <c r="Y29" s="44"/>
      <c r="Z29" s="44"/>
      <c r="AA29" s="44"/>
      <c r="AB29" s="44"/>
      <c r="AC29" s="14"/>
      <c r="AD29" s="14"/>
      <c r="AE29" s="14"/>
      <c r="AF29" s="14"/>
      <c r="AG29" s="14"/>
      <c r="AH29" s="43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3"/>
      <c r="BY29" s="7"/>
      <c r="BZ29" s="7"/>
      <c r="CJ29" s="42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</row>
    <row r="30" spans="1:105" ht="15" customHeight="1">
      <c r="A30" s="43" t="s">
        <v>344</v>
      </c>
      <c r="B30" s="43"/>
      <c r="C30" s="43"/>
      <c r="D30" s="43"/>
      <c r="E30" s="43"/>
      <c r="F30" s="43"/>
      <c r="G30" s="4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44"/>
      <c r="V30" s="44"/>
      <c r="W30" s="44"/>
      <c r="X30" s="44"/>
      <c r="Y30" s="44"/>
      <c r="Z30" s="44"/>
      <c r="AA30" s="44"/>
      <c r="AB30" s="44"/>
      <c r="AC30" s="14"/>
      <c r="AD30" s="14"/>
      <c r="AE30" s="14"/>
      <c r="AF30" s="14"/>
      <c r="AG30" s="14"/>
      <c r="AH30" s="43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3"/>
      <c r="BY30" s="7"/>
      <c r="BZ30" s="7"/>
      <c r="CJ30" s="42" t="s">
        <v>9</v>
      </c>
      <c r="CL30" s="95" t="s">
        <v>343</v>
      </c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</row>
    <row r="31" spans="1:105" ht="1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CJ31" s="42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</row>
    <row r="32" spans="1:105" ht="15" customHeight="1">
      <c r="A32" s="43" t="s">
        <v>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112" t="s">
        <v>342</v>
      </c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CJ32" s="42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</row>
    <row r="33" spans="1:105" s="7" customFormat="1" ht="15" customHeight="1">
      <c r="A33" s="43" t="s">
        <v>13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39"/>
      <c r="BZ33" s="39"/>
      <c r="CA33" s="39"/>
      <c r="CB33" s="9"/>
      <c r="CC33" s="9"/>
      <c r="CD33" s="9"/>
      <c r="CE33" s="9"/>
      <c r="CF33" s="9"/>
      <c r="CG33" s="9"/>
      <c r="CH33" s="9"/>
      <c r="CI33" s="9"/>
      <c r="CJ33" s="42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</row>
    <row r="34" spans="1:105" s="7" customFormat="1" ht="15" customHeight="1">
      <c r="A34" s="43" t="s">
        <v>14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39"/>
      <c r="BZ34" s="39"/>
      <c r="CA34" s="39"/>
      <c r="CB34" s="9"/>
      <c r="CC34" s="9"/>
      <c r="CD34" s="9"/>
      <c r="CE34" s="9"/>
      <c r="CF34" s="9"/>
      <c r="CG34" s="9"/>
      <c r="CH34" s="9"/>
      <c r="CI34" s="9"/>
      <c r="CJ34" s="42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</row>
    <row r="35" spans="1:88" ht="15">
      <c r="A35" s="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9"/>
      <c r="V35" s="20"/>
      <c r="W35" s="20"/>
      <c r="X35" s="20"/>
      <c r="Y35" s="20"/>
      <c r="Z35" s="12"/>
      <c r="AA35" s="12"/>
      <c r="AB35" s="12"/>
      <c r="AC35" s="8"/>
      <c r="AD35" s="8"/>
      <c r="AE35" s="8"/>
      <c r="AF35" s="8"/>
      <c r="AG35" s="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Y35" s="7"/>
      <c r="BZ35" s="7"/>
      <c r="CJ35" s="10"/>
    </row>
    <row r="36" spans="1:105" ht="15">
      <c r="A36" s="3" t="s">
        <v>15</v>
      </c>
      <c r="AP36" s="90" t="s">
        <v>401</v>
      </c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</row>
    <row r="37" spans="1:105" ht="15">
      <c r="A37" s="3" t="s">
        <v>383</v>
      </c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</row>
    <row r="38" spans="1:105" ht="15">
      <c r="A38" s="3" t="s">
        <v>384</v>
      </c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</row>
    <row r="39" s="21" customFormat="1" ht="3" customHeight="1"/>
  </sheetData>
  <sheetProtection/>
  <mergeCells count="47">
    <mergeCell ref="AP36:DA38"/>
    <mergeCell ref="CL30:DA30"/>
    <mergeCell ref="CL31:DA31"/>
    <mergeCell ref="AP32:BX34"/>
    <mergeCell ref="CL32:DA32"/>
    <mergeCell ref="CL33:DA33"/>
    <mergeCell ref="CL34:DA34"/>
    <mergeCell ref="CL13:DA13"/>
    <mergeCell ref="AJ14:AK14"/>
    <mergeCell ref="AP14:AR14"/>
    <mergeCell ref="AS14:BF14"/>
    <mergeCell ref="CL29:DA29"/>
    <mergeCell ref="CL21:DA21"/>
    <mergeCell ref="CL22:DA22"/>
    <mergeCell ref="CL23:DA23"/>
    <mergeCell ref="CL24:DA24"/>
    <mergeCell ref="CL20:DA20"/>
    <mergeCell ref="BR7:CI7"/>
    <mergeCell ref="CJ7:CM7"/>
    <mergeCell ref="CL16:DA17"/>
    <mergeCell ref="CL15:DA15"/>
    <mergeCell ref="CL19:DA19"/>
    <mergeCell ref="AC11:CD11"/>
    <mergeCell ref="CL12:DA12"/>
    <mergeCell ref="AL14:AO14"/>
    <mergeCell ref="CL14:DA14"/>
    <mergeCell ref="AC10:CI10"/>
    <mergeCell ref="AP25:BX28"/>
    <mergeCell ref="CL26:DA26"/>
    <mergeCell ref="CL27:DA27"/>
    <mergeCell ref="CL28:DA28"/>
    <mergeCell ref="CL25:DA25"/>
    <mergeCell ref="BG14:BJ14"/>
    <mergeCell ref="AP23:BX23"/>
    <mergeCell ref="BK14:BN14"/>
    <mergeCell ref="AP19:BX21"/>
    <mergeCell ref="CL18:DA18"/>
    <mergeCell ref="BB2:DA2"/>
    <mergeCell ref="BB5:BU5"/>
    <mergeCell ref="BB6:BU6"/>
    <mergeCell ref="BX5:DA5"/>
    <mergeCell ref="BX6:DA6"/>
    <mergeCell ref="A9:DA9"/>
    <mergeCell ref="BB3:DA3"/>
    <mergeCell ref="BB4:DA4"/>
    <mergeCell ref="CN7:CQ7"/>
    <mergeCell ref="BK7:BN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02"/>
  <sheetViews>
    <sheetView tabSelected="1" view="pageBreakPreview" zoomScale="85" zoomScaleSheetLayoutView="85" zoomScalePageLayoutView="0" workbookViewId="0" topLeftCell="A1">
      <selection activeCell="EI7" sqref="EI7"/>
    </sheetView>
  </sheetViews>
  <sheetFormatPr defaultColWidth="0.875" defaultRowHeight="12.75"/>
  <cols>
    <col min="1" max="16384" width="0.875" style="21" customWidth="1"/>
  </cols>
  <sheetData>
    <row r="1" spans="2:103" s="59" customFormat="1" ht="14.25">
      <c r="B1" s="136" t="s">
        <v>396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</row>
    <row r="2" spans="1:104" s="24" customFormat="1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1:104" s="27" customFormat="1" ht="13.5">
      <c r="A3" s="25" t="s">
        <v>392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</row>
    <row r="4" spans="1:104" s="27" customFormat="1" ht="136.5" customHeight="1">
      <c r="A4" s="137" t="s">
        <v>417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</row>
    <row r="5" spans="1:104" s="27" customFormat="1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</row>
    <row r="6" spans="1:104" s="27" customFormat="1" ht="27.75" customHeight="1">
      <c r="A6" s="134" t="s">
        <v>394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</row>
    <row r="7" spans="1:104" s="28" customFormat="1" ht="217.5" customHeight="1">
      <c r="A7" s="135" t="s">
        <v>418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</row>
    <row r="8" spans="1:104" s="27" customFormat="1" ht="254.25" customHeight="1">
      <c r="A8" s="135" t="s">
        <v>419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</row>
    <row r="9" spans="1:104" s="27" customFormat="1" ht="265.5" customHeight="1">
      <c r="A9" s="138" t="s">
        <v>420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</row>
    <row r="10" spans="1:104" s="27" customFormat="1" ht="12.7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</row>
    <row r="11" s="29" customFormat="1" ht="11.25" customHeight="1"/>
    <row r="12" spans="1:104" s="60" customFormat="1" ht="12.75" customHeight="1">
      <c r="A12" s="126" t="s">
        <v>393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</row>
    <row r="13" spans="24:88" s="60" customFormat="1" ht="12.75" customHeight="1">
      <c r="X13" s="61"/>
      <c r="Y13" s="61"/>
      <c r="Z13" s="61"/>
      <c r="AA13" s="61"/>
      <c r="AB13" s="61"/>
      <c r="AW13" s="61"/>
      <c r="AX13" s="61"/>
      <c r="AY13" s="61" t="s">
        <v>370</v>
      </c>
      <c r="AZ13" s="127" t="s">
        <v>366</v>
      </c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8">
        <v>20</v>
      </c>
      <c r="CA13" s="128"/>
      <c r="CB13" s="128"/>
      <c r="CC13" s="128"/>
      <c r="CD13" s="129" t="s">
        <v>338</v>
      </c>
      <c r="CE13" s="129"/>
      <c r="CF13" s="129"/>
      <c r="CG13" s="129"/>
      <c r="CH13" s="130" t="s">
        <v>3</v>
      </c>
      <c r="CI13" s="130"/>
      <c r="CJ13" s="130"/>
    </row>
    <row r="14" spans="52:77" s="2" customFormat="1" ht="12">
      <c r="AZ14" s="88" t="s">
        <v>54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</row>
    <row r="15" s="1" customFormat="1" ht="6" customHeight="1"/>
    <row r="16" spans="1:104" s="30" customFormat="1" ht="14.25" customHeight="1">
      <c r="A16" s="125" t="s">
        <v>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 t="s">
        <v>25</v>
      </c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</row>
    <row r="17" spans="1:104" s="30" customFormat="1" ht="13.5">
      <c r="A17" s="31"/>
      <c r="B17" s="140" t="s">
        <v>26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1"/>
      <c r="CC17" s="116">
        <v>95558.8</v>
      </c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8"/>
    </row>
    <row r="18" spans="1:104" s="33" customFormat="1" ht="12.75" customHeight="1">
      <c r="A18" s="32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5"/>
    </row>
    <row r="19" spans="1:104" s="33" customFormat="1" ht="27" customHeight="1">
      <c r="A19" s="32"/>
      <c r="B19" s="119" t="s">
        <v>385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20"/>
      <c r="CC19" s="122">
        <v>43947.2</v>
      </c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4"/>
    </row>
    <row r="20" spans="1:104" s="33" customFormat="1" ht="12.75" customHeight="1">
      <c r="A20" s="32"/>
      <c r="B20" s="114" t="s">
        <v>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5"/>
    </row>
    <row r="21" spans="1:104" s="33" customFormat="1" ht="27.75" customHeight="1">
      <c r="A21" s="32"/>
      <c r="B21" s="119" t="s">
        <v>27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20"/>
      <c r="CC21" s="122">
        <v>43947.2</v>
      </c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4"/>
    </row>
    <row r="22" spans="1:104" s="33" customFormat="1" ht="27.75" customHeight="1">
      <c r="A22" s="32"/>
      <c r="B22" s="119" t="s">
        <v>386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20"/>
      <c r="CC22" s="122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4"/>
    </row>
    <row r="23" spans="1:104" s="33" customFormat="1" ht="27.75" customHeight="1">
      <c r="A23" s="32"/>
      <c r="B23" s="119" t="s">
        <v>387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20"/>
      <c r="CC23" s="122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4"/>
    </row>
    <row r="24" spans="1:104" s="33" customFormat="1" ht="27.75" customHeight="1">
      <c r="A24" s="32"/>
      <c r="B24" s="119" t="s">
        <v>347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20"/>
      <c r="CC24" s="122">
        <v>40632.3</v>
      </c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4"/>
    </row>
    <row r="25" spans="1:104" s="33" customFormat="1" ht="27.75" customHeight="1">
      <c r="A25" s="32"/>
      <c r="B25" s="119" t="s">
        <v>348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20"/>
      <c r="CC25" s="122">
        <v>10322.9</v>
      </c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4"/>
    </row>
    <row r="26" spans="1:104" s="33" customFormat="1" ht="12.75" customHeight="1">
      <c r="A26" s="32"/>
      <c r="B26" s="114" t="s">
        <v>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5"/>
    </row>
    <row r="27" spans="1:104" s="33" customFormat="1" ht="27.75" customHeight="1">
      <c r="A27" s="34"/>
      <c r="B27" s="119" t="s">
        <v>28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20"/>
      <c r="CC27" s="122">
        <v>32590.3</v>
      </c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4"/>
    </row>
    <row r="28" spans="1:104" s="33" customFormat="1" ht="27.75" customHeight="1">
      <c r="A28" s="32"/>
      <c r="B28" s="119" t="s">
        <v>349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20"/>
      <c r="CC28" s="122">
        <v>20443.4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4"/>
    </row>
    <row r="29" spans="1:104" s="30" customFormat="1" ht="13.5" customHeight="1">
      <c r="A29" s="31"/>
      <c r="B29" s="140" t="s">
        <v>29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1"/>
      <c r="CC29" s="116">
        <v>1578.3</v>
      </c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8"/>
    </row>
    <row r="30" spans="1:104" s="33" customFormat="1" ht="12.75" customHeight="1">
      <c r="A30" s="32"/>
      <c r="B30" s="114" t="s">
        <v>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5"/>
    </row>
    <row r="31" spans="1:104" s="33" customFormat="1" ht="12.75" customHeight="1">
      <c r="A31" s="32"/>
      <c r="B31" s="114" t="s">
        <v>55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22">
        <v>662.4</v>
      </c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4"/>
    </row>
    <row r="32" spans="1:104" s="33" customFormat="1" ht="12.75" customHeight="1">
      <c r="A32" s="32"/>
      <c r="B32" s="114" t="s">
        <v>4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5"/>
    </row>
    <row r="33" spans="1:104" s="33" customFormat="1" ht="12.75" customHeight="1">
      <c r="A33" s="32"/>
      <c r="B33" s="114" t="s">
        <v>56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5"/>
      <c r="CC33" s="122">
        <v>662.4</v>
      </c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4"/>
    </row>
    <row r="34" spans="1:104" s="33" customFormat="1" ht="27.75" customHeight="1">
      <c r="A34" s="32"/>
      <c r="B34" s="119" t="s">
        <v>57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20"/>
      <c r="CC34" s="122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4"/>
    </row>
    <row r="35" spans="1:104" s="33" customFormat="1" ht="12.75" customHeight="1">
      <c r="A35" s="32"/>
      <c r="B35" s="114" t="s">
        <v>58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5"/>
      <c r="CC35" s="122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</row>
    <row r="36" spans="1:104" s="33" customFormat="1" ht="27.75" customHeight="1">
      <c r="A36" s="32"/>
      <c r="B36" s="119" t="s">
        <v>59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20"/>
      <c r="CC36" s="122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4"/>
    </row>
    <row r="37" spans="1:104" s="33" customFormat="1" ht="27.75" customHeight="1">
      <c r="A37" s="32"/>
      <c r="B37" s="119" t="s">
        <v>60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20"/>
      <c r="CC37" s="122">
        <v>916</v>
      </c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4"/>
    </row>
    <row r="38" spans="1:104" s="33" customFormat="1" ht="12.75" customHeight="1">
      <c r="A38" s="35"/>
      <c r="B38" s="114" t="s">
        <v>4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5"/>
      <c r="CC38" s="122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4"/>
    </row>
    <row r="39" spans="1:104" s="33" customFormat="1" ht="12.75" customHeight="1">
      <c r="A39" s="32"/>
      <c r="B39" s="114" t="s">
        <v>61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5"/>
      <c r="CC39" s="122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4"/>
    </row>
    <row r="40" spans="1:104" s="33" customFormat="1" ht="12.75" customHeight="1">
      <c r="A40" s="32"/>
      <c r="B40" s="114" t="s">
        <v>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5"/>
      <c r="CC40" s="122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4"/>
    </row>
    <row r="41" spans="1:104" s="33" customFormat="1" ht="12.75" customHeight="1">
      <c r="A41" s="32"/>
      <c r="B41" s="114" t="s">
        <v>63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5"/>
      <c r="CC41" s="122">
        <v>177.6</v>
      </c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</row>
    <row r="42" spans="1:104" s="33" customFormat="1" ht="12.75" customHeight="1">
      <c r="A42" s="32"/>
      <c r="B42" s="114" t="s">
        <v>64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5"/>
      <c r="CC42" s="122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</row>
    <row r="43" spans="1:104" s="33" customFormat="1" ht="12.75" customHeight="1">
      <c r="A43" s="32"/>
      <c r="B43" s="114" t="s">
        <v>65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5"/>
      <c r="CC43" s="122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4"/>
    </row>
    <row r="44" s="29" customFormat="1" ht="6" customHeight="1"/>
    <row r="45" spans="97:104" s="13" customFormat="1" ht="10.5" customHeight="1">
      <c r="CS45" s="22" t="s">
        <v>30</v>
      </c>
      <c r="CU45" s="131"/>
      <c r="CV45" s="131"/>
      <c r="CW45" s="131"/>
      <c r="CX45" s="131"/>
      <c r="CY45" s="131"/>
      <c r="CZ45" s="131"/>
    </row>
    <row r="46" spans="97:104" s="13" customFormat="1" ht="10.5" customHeight="1">
      <c r="CS46" s="22" t="s">
        <v>31</v>
      </c>
      <c r="CU46" s="121"/>
      <c r="CV46" s="121"/>
      <c r="CW46" s="121"/>
      <c r="CX46" s="121"/>
      <c r="CY46" s="121"/>
      <c r="CZ46" s="121"/>
    </row>
    <row r="47" ht="3" customHeight="1"/>
    <row r="48" spans="1:104" s="30" customFormat="1" ht="14.25" customHeight="1">
      <c r="A48" s="125" t="s">
        <v>0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 t="s">
        <v>25</v>
      </c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</row>
    <row r="49" spans="1:104" s="33" customFormat="1" ht="12.75" customHeight="1">
      <c r="A49" s="32"/>
      <c r="B49" s="114" t="s">
        <v>66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5"/>
      <c r="CC49" s="122">
        <v>734.3</v>
      </c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4"/>
    </row>
    <row r="50" spans="1:104" s="33" customFormat="1" ht="12.75" customHeight="1">
      <c r="A50" s="32"/>
      <c r="B50" s="114" t="s">
        <v>67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5"/>
      <c r="CC50" s="122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4"/>
    </row>
    <row r="51" spans="1:104" s="33" customFormat="1" ht="12.75" customHeight="1">
      <c r="A51" s="32"/>
      <c r="B51" s="114" t="s">
        <v>68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5"/>
      <c r="CC51" s="122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4"/>
    </row>
    <row r="52" spans="1:104" s="33" customFormat="1" ht="12.75" customHeight="1">
      <c r="A52" s="32"/>
      <c r="B52" s="114" t="s">
        <v>69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5"/>
      <c r="CC52" s="122">
        <v>4</v>
      </c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4"/>
    </row>
    <row r="53" spans="1:104" s="33" customFormat="1" ht="12.75" customHeight="1">
      <c r="A53" s="32"/>
      <c r="B53" s="114" t="s">
        <v>70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5"/>
      <c r="CC53" s="122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4"/>
    </row>
    <row r="54" spans="1:104" s="33" customFormat="1" ht="41.25" customHeight="1">
      <c r="A54" s="32"/>
      <c r="B54" s="119" t="s">
        <v>71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20"/>
      <c r="CC54" s="122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4"/>
    </row>
    <row r="55" spans="1:104" s="36" customFormat="1" ht="12.75" customHeight="1">
      <c r="A55" s="32"/>
      <c r="B55" s="114" t="s">
        <v>4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5"/>
    </row>
    <row r="56" spans="1:104" s="36" customFormat="1" ht="12.75" customHeight="1">
      <c r="A56" s="32"/>
      <c r="B56" s="114" t="s">
        <v>72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5"/>
      <c r="CC56" s="122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4"/>
    </row>
    <row r="57" spans="1:104" s="36" customFormat="1" ht="12.75" customHeight="1">
      <c r="A57" s="32"/>
      <c r="B57" s="114" t="s">
        <v>73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5"/>
      <c r="CC57" s="122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4"/>
    </row>
    <row r="58" spans="1:104" s="36" customFormat="1" ht="12.75" customHeight="1">
      <c r="A58" s="32"/>
      <c r="B58" s="114" t="s">
        <v>74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5"/>
      <c r="CC58" s="122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4"/>
    </row>
    <row r="59" spans="1:104" s="36" customFormat="1" ht="12.75" customHeight="1">
      <c r="A59" s="32"/>
      <c r="B59" s="114" t="s">
        <v>75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5"/>
      <c r="CC59" s="122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4"/>
    </row>
    <row r="60" spans="1:104" s="36" customFormat="1" ht="12.75" customHeight="1">
      <c r="A60" s="32"/>
      <c r="B60" s="114" t="s">
        <v>76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5"/>
      <c r="CC60" s="122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4"/>
    </row>
    <row r="61" spans="1:104" s="36" customFormat="1" ht="12.75" customHeight="1">
      <c r="A61" s="32"/>
      <c r="B61" s="114" t="s">
        <v>77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5"/>
      <c r="CC61" s="122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4"/>
    </row>
    <row r="62" spans="1:104" s="36" customFormat="1" ht="12.75" customHeight="1">
      <c r="A62" s="32"/>
      <c r="B62" s="114" t="s">
        <v>78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5"/>
      <c r="CC62" s="122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4"/>
    </row>
    <row r="63" spans="1:104" s="36" customFormat="1" ht="12.75" customHeight="1">
      <c r="A63" s="32"/>
      <c r="B63" s="114" t="s">
        <v>79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5"/>
      <c r="CC63" s="122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4"/>
    </row>
    <row r="64" spans="1:104" s="36" customFormat="1" ht="12.75" customHeight="1">
      <c r="A64" s="32"/>
      <c r="B64" s="114" t="s">
        <v>80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5"/>
      <c r="CC64" s="122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4"/>
    </row>
    <row r="65" spans="1:104" s="36" customFormat="1" ht="12.75" customHeight="1">
      <c r="A65" s="32"/>
      <c r="B65" s="114" t="s">
        <v>81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5"/>
      <c r="CC65" s="122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4"/>
    </row>
    <row r="66" spans="1:104" s="30" customFormat="1" ht="12.75" customHeight="1">
      <c r="A66" s="31"/>
      <c r="B66" s="132" t="s">
        <v>32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3"/>
      <c r="CC66" s="116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8"/>
    </row>
    <row r="67" spans="1:104" s="33" customFormat="1" ht="12.75" customHeight="1">
      <c r="A67" s="32"/>
      <c r="B67" s="114" t="s">
        <v>1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5"/>
    </row>
    <row r="68" spans="1:104" s="36" customFormat="1" ht="12.75" customHeight="1">
      <c r="A68" s="37"/>
      <c r="B68" s="114" t="s">
        <v>82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5"/>
      <c r="CC68" s="122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4"/>
    </row>
    <row r="69" spans="1:104" s="36" customFormat="1" ht="12.75" customHeight="1">
      <c r="A69" s="37"/>
      <c r="B69" s="114" t="s">
        <v>83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5"/>
      <c r="CC69" s="122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4"/>
    </row>
    <row r="70" spans="1:104" s="36" customFormat="1" ht="28.5" customHeight="1">
      <c r="A70" s="32"/>
      <c r="B70" s="119" t="s">
        <v>84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20"/>
      <c r="CC70" s="122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4"/>
    </row>
    <row r="71" spans="1:104" s="36" customFormat="1" ht="12.75" customHeight="1">
      <c r="A71" s="32"/>
      <c r="B71" s="114" t="s">
        <v>4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5"/>
    </row>
    <row r="72" spans="1:104" s="36" customFormat="1" ht="12.75" customHeight="1">
      <c r="A72" s="37"/>
      <c r="B72" s="114" t="s">
        <v>33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5"/>
      <c r="CC72" s="122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4"/>
    </row>
    <row r="73" spans="1:104" s="36" customFormat="1" ht="12.75" customHeight="1">
      <c r="A73" s="32"/>
      <c r="B73" s="114" t="s">
        <v>34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5"/>
      <c r="CC73" s="122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4"/>
    </row>
    <row r="74" spans="1:104" s="36" customFormat="1" ht="12.75" customHeight="1">
      <c r="A74" s="32"/>
      <c r="B74" s="114" t="s">
        <v>35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5"/>
      <c r="CC74" s="122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4"/>
    </row>
    <row r="75" spans="1:104" s="36" customFormat="1" ht="12.75" customHeight="1">
      <c r="A75" s="32"/>
      <c r="B75" s="114" t="s">
        <v>36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5"/>
      <c r="CC75" s="122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4"/>
    </row>
    <row r="76" spans="1:104" s="36" customFormat="1" ht="12.75" customHeight="1">
      <c r="A76" s="32"/>
      <c r="B76" s="114" t="s">
        <v>37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5"/>
      <c r="CC76" s="122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4"/>
    </row>
    <row r="77" spans="1:104" s="36" customFormat="1" ht="12.75" customHeight="1">
      <c r="A77" s="32"/>
      <c r="B77" s="114" t="s">
        <v>38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5"/>
      <c r="CC77" s="122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4"/>
    </row>
    <row r="78" spans="1:104" s="36" customFormat="1" ht="12.75" customHeight="1">
      <c r="A78" s="32"/>
      <c r="B78" s="114" t="s">
        <v>39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5"/>
      <c r="CC78" s="122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4"/>
    </row>
    <row r="79" spans="1:104" s="36" customFormat="1" ht="12.75" customHeight="1">
      <c r="A79" s="32"/>
      <c r="B79" s="114" t="s">
        <v>40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5"/>
      <c r="CC79" s="122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4"/>
    </row>
    <row r="80" spans="1:104" s="36" customFormat="1" ht="12.75" customHeight="1">
      <c r="A80" s="32"/>
      <c r="B80" s="114" t="s">
        <v>41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5"/>
      <c r="CC80" s="122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4"/>
    </row>
    <row r="81" spans="1:104" s="36" customFormat="1" ht="12.75" customHeight="1">
      <c r="A81" s="32"/>
      <c r="B81" s="114" t="s">
        <v>42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5"/>
      <c r="CC81" s="122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4"/>
    </row>
    <row r="82" spans="1:104" s="36" customFormat="1" ht="12.75" customHeight="1">
      <c r="A82" s="32"/>
      <c r="B82" s="114" t="s">
        <v>43</v>
      </c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5"/>
      <c r="CC82" s="122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4"/>
    </row>
    <row r="83" spans="1:104" s="36" customFormat="1" ht="12.75" customHeight="1">
      <c r="A83" s="32"/>
      <c r="B83" s="114" t="s">
        <v>44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5"/>
      <c r="CC83" s="122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4"/>
    </row>
    <row r="84" spans="1:104" s="36" customFormat="1" ht="12.75" customHeight="1">
      <c r="A84" s="32"/>
      <c r="B84" s="114" t="s">
        <v>45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5"/>
      <c r="CC84" s="122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4"/>
    </row>
    <row r="85" spans="1:104" s="33" customFormat="1" ht="41.25" customHeight="1">
      <c r="A85" s="32"/>
      <c r="B85" s="119" t="s">
        <v>85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20"/>
      <c r="CC85" s="122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4"/>
    </row>
    <row r="86" spans="1:104" s="36" customFormat="1" ht="12.75" customHeight="1">
      <c r="A86" s="32"/>
      <c r="B86" s="114" t="s">
        <v>4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5"/>
    </row>
    <row r="87" spans="1:104" s="36" customFormat="1" ht="12.75" customHeight="1">
      <c r="A87" s="37"/>
      <c r="B87" s="114" t="s">
        <v>86</v>
      </c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5"/>
      <c r="CC87" s="122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4"/>
    </row>
    <row r="88" spans="1:104" s="36" customFormat="1" ht="12.75" customHeight="1">
      <c r="A88" s="32"/>
      <c r="B88" s="114" t="s">
        <v>87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5"/>
      <c r="CC88" s="122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4"/>
    </row>
    <row r="89" spans="1:104" s="36" customFormat="1" ht="12.75" customHeight="1">
      <c r="A89" s="32"/>
      <c r="B89" s="114" t="s">
        <v>88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5"/>
      <c r="CC89" s="122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4"/>
    </row>
    <row r="90" spans="1:104" s="36" customFormat="1" ht="12.75" customHeight="1">
      <c r="A90" s="32"/>
      <c r="B90" s="114" t="s">
        <v>89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5"/>
      <c r="CC90" s="122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4"/>
    </row>
    <row r="91" spans="1:104" s="36" customFormat="1" ht="12.75" customHeight="1">
      <c r="A91" s="32"/>
      <c r="B91" s="114" t="s">
        <v>90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5"/>
      <c r="CC91" s="122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4"/>
    </row>
    <row r="92" spans="1:104" s="36" customFormat="1" ht="12.75" customHeight="1">
      <c r="A92" s="32"/>
      <c r="B92" s="114" t="s">
        <v>91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5"/>
      <c r="CC92" s="122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4"/>
    </row>
    <row r="93" spans="1:104" s="36" customFormat="1" ht="12.75" customHeight="1">
      <c r="A93" s="32"/>
      <c r="B93" s="114" t="s">
        <v>92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5"/>
      <c r="CC93" s="122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4"/>
    </row>
    <row r="94" spans="1:104" s="36" customFormat="1" ht="12.75" customHeight="1">
      <c r="A94" s="32"/>
      <c r="B94" s="114" t="s">
        <v>93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5"/>
      <c r="CC94" s="122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4"/>
    </row>
    <row r="95" spans="1:104" s="36" customFormat="1" ht="12.75" customHeight="1">
      <c r="A95" s="32"/>
      <c r="B95" s="114" t="s">
        <v>94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5"/>
      <c r="CC95" s="122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4"/>
    </row>
    <row r="96" spans="1:104" s="36" customFormat="1" ht="12.75" customHeight="1">
      <c r="A96" s="32"/>
      <c r="B96" s="114" t="s">
        <v>95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5"/>
      <c r="CC96" s="122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4"/>
    </row>
    <row r="97" spans="1:104" s="36" customFormat="1" ht="12.75" customHeight="1">
      <c r="A97" s="32"/>
      <c r="B97" s="114" t="s">
        <v>96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5"/>
      <c r="CC97" s="122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4"/>
    </row>
    <row r="98" spans="1:104" s="36" customFormat="1" ht="12.75" customHeight="1">
      <c r="A98" s="32"/>
      <c r="B98" s="114" t="s">
        <v>97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5"/>
      <c r="CC98" s="122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4"/>
    </row>
    <row r="99" spans="1:104" s="36" customFormat="1" ht="12.75" customHeight="1">
      <c r="A99" s="32"/>
      <c r="B99" s="114" t="s">
        <v>98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5"/>
      <c r="CC99" s="122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4"/>
    </row>
    <row r="100" s="29" customFormat="1" ht="5.25" customHeight="1"/>
    <row r="101" spans="97:104" s="13" customFormat="1" ht="10.5" customHeight="1">
      <c r="CS101" s="22" t="s">
        <v>30</v>
      </c>
      <c r="CU101" s="131"/>
      <c r="CV101" s="131"/>
      <c r="CW101" s="131"/>
      <c r="CX101" s="131"/>
      <c r="CY101" s="131"/>
      <c r="CZ101" s="131"/>
    </row>
    <row r="102" spans="97:104" s="13" customFormat="1" ht="10.5" customHeight="1">
      <c r="CS102" s="22" t="s">
        <v>31</v>
      </c>
      <c r="CU102" s="121"/>
      <c r="CV102" s="121"/>
      <c r="CW102" s="121"/>
      <c r="CX102" s="121"/>
      <c r="CY102" s="121"/>
      <c r="CZ102" s="121"/>
    </row>
    <row r="103" ht="3" customHeight="1"/>
  </sheetData>
  <sheetProtection/>
  <mergeCells count="168">
    <mergeCell ref="A7:CZ7"/>
    <mergeCell ref="A8:CZ8"/>
    <mergeCell ref="CC31:CZ31"/>
    <mergeCell ref="B29:CB29"/>
    <mergeCell ref="B31:CB31"/>
    <mergeCell ref="CC29:CZ29"/>
    <mergeCell ref="B26:CZ26"/>
    <mergeCell ref="B17:CB17"/>
    <mergeCell ref="A16:CB16"/>
    <mergeCell ref="CC21:CZ21"/>
    <mergeCell ref="B1:CY1"/>
    <mergeCell ref="A4:CZ4"/>
    <mergeCell ref="A10:CZ10"/>
    <mergeCell ref="A9:CZ9"/>
    <mergeCell ref="B28:CB28"/>
    <mergeCell ref="CU101:CZ101"/>
    <mergeCell ref="CC93:CZ93"/>
    <mergeCell ref="CC97:CZ97"/>
    <mergeCell ref="B94:CB94"/>
    <mergeCell ref="CC94:CZ94"/>
    <mergeCell ref="CU102:CZ102"/>
    <mergeCell ref="A6:CZ6"/>
    <mergeCell ref="B98:CB98"/>
    <mergeCell ref="CC98:CZ98"/>
    <mergeCell ref="B99:CB99"/>
    <mergeCell ref="CC99:CZ99"/>
    <mergeCell ref="B96:CB96"/>
    <mergeCell ref="CC96:CZ96"/>
    <mergeCell ref="B97:CB97"/>
    <mergeCell ref="B93:CB93"/>
    <mergeCell ref="B95:CB95"/>
    <mergeCell ref="CC95:CZ95"/>
    <mergeCell ref="CC90:CZ90"/>
    <mergeCell ref="B92:CB92"/>
    <mergeCell ref="CC92:CZ92"/>
    <mergeCell ref="B87:CB87"/>
    <mergeCell ref="B88:CB88"/>
    <mergeCell ref="CC88:CZ88"/>
    <mergeCell ref="B89:CB89"/>
    <mergeCell ref="CC89:CZ89"/>
    <mergeCell ref="B91:CB91"/>
    <mergeCell ref="CC91:CZ91"/>
    <mergeCell ref="B83:CB83"/>
    <mergeCell ref="CC83:CZ83"/>
    <mergeCell ref="B84:CB84"/>
    <mergeCell ref="CC84:CZ84"/>
    <mergeCell ref="B85:CB85"/>
    <mergeCell ref="CC85:CZ85"/>
    <mergeCell ref="B86:CZ86"/>
    <mergeCell ref="B90:CB90"/>
    <mergeCell ref="CC87:CZ87"/>
    <mergeCell ref="B79:CB79"/>
    <mergeCell ref="CC79:CZ79"/>
    <mergeCell ref="B80:CB80"/>
    <mergeCell ref="CC80:CZ80"/>
    <mergeCell ref="B81:CB81"/>
    <mergeCell ref="CC81:CZ81"/>
    <mergeCell ref="B82:CB82"/>
    <mergeCell ref="CC82:CZ82"/>
    <mergeCell ref="B75:CB75"/>
    <mergeCell ref="CC75:CZ75"/>
    <mergeCell ref="B76:CB76"/>
    <mergeCell ref="CC76:CZ76"/>
    <mergeCell ref="B78:CB78"/>
    <mergeCell ref="CC78:CZ78"/>
    <mergeCell ref="B77:CB77"/>
    <mergeCell ref="CC77:CZ77"/>
    <mergeCell ref="CC70:CZ70"/>
    <mergeCell ref="B71:CZ71"/>
    <mergeCell ref="B72:CB72"/>
    <mergeCell ref="CC72:CZ72"/>
    <mergeCell ref="B73:CB73"/>
    <mergeCell ref="CC73:CZ73"/>
    <mergeCell ref="B74:CB74"/>
    <mergeCell ref="CC74:CZ74"/>
    <mergeCell ref="B66:CB66"/>
    <mergeCell ref="CC66:CZ66"/>
    <mergeCell ref="B67:CZ67"/>
    <mergeCell ref="B69:CB69"/>
    <mergeCell ref="CC69:CZ69"/>
    <mergeCell ref="B68:CB68"/>
    <mergeCell ref="CC68:CZ68"/>
    <mergeCell ref="B70:CB70"/>
    <mergeCell ref="CC58:CZ58"/>
    <mergeCell ref="B59:CB59"/>
    <mergeCell ref="CC59:CZ59"/>
    <mergeCell ref="B62:CB62"/>
    <mergeCell ref="CC62:CZ62"/>
    <mergeCell ref="B65:CB65"/>
    <mergeCell ref="CC65:CZ65"/>
    <mergeCell ref="B61:CB61"/>
    <mergeCell ref="CC61:CZ61"/>
    <mergeCell ref="B63:CB63"/>
    <mergeCell ref="CC63:CZ63"/>
    <mergeCell ref="B64:CB64"/>
    <mergeCell ref="CC64:CZ64"/>
    <mergeCell ref="B54:CB54"/>
    <mergeCell ref="CC54:CZ54"/>
    <mergeCell ref="B60:CB60"/>
    <mergeCell ref="CC60:CZ60"/>
    <mergeCell ref="B55:CZ55"/>
    <mergeCell ref="B56:CB56"/>
    <mergeCell ref="CC56:CZ56"/>
    <mergeCell ref="B57:CB57"/>
    <mergeCell ref="CC57:CZ57"/>
    <mergeCell ref="B58:CB58"/>
    <mergeCell ref="B42:CB42"/>
    <mergeCell ref="B37:CB37"/>
    <mergeCell ref="CC37:CZ37"/>
    <mergeCell ref="CC43:CZ43"/>
    <mergeCell ref="CC53:CZ53"/>
    <mergeCell ref="B53:CB53"/>
    <mergeCell ref="CU45:CZ45"/>
    <mergeCell ref="B50:CB50"/>
    <mergeCell ref="B51:CB51"/>
    <mergeCell ref="B41:CB41"/>
    <mergeCell ref="B25:CB25"/>
    <mergeCell ref="CC35:CZ35"/>
    <mergeCell ref="B35:CB35"/>
    <mergeCell ref="B36:CB36"/>
    <mergeCell ref="CC36:CZ36"/>
    <mergeCell ref="CC33:CZ33"/>
    <mergeCell ref="CC39:CZ39"/>
    <mergeCell ref="CC28:CZ28"/>
    <mergeCell ref="B27:CB27"/>
    <mergeCell ref="CC27:CZ27"/>
    <mergeCell ref="B32:CZ32"/>
    <mergeCell ref="B33:CB33"/>
    <mergeCell ref="CC16:CZ16"/>
    <mergeCell ref="A12:CZ12"/>
    <mergeCell ref="AZ13:BY13"/>
    <mergeCell ref="BZ13:CC13"/>
    <mergeCell ref="CD13:CG13"/>
    <mergeCell ref="CH13:CJ13"/>
    <mergeCell ref="CC24:CZ24"/>
    <mergeCell ref="B21:CB21"/>
    <mergeCell ref="AZ14:BY14"/>
    <mergeCell ref="B19:CB19"/>
    <mergeCell ref="CC42:CZ42"/>
    <mergeCell ref="B43:CB43"/>
    <mergeCell ref="B52:CB52"/>
    <mergeCell ref="CC52:CZ52"/>
    <mergeCell ref="A48:CB48"/>
    <mergeCell ref="CC48:CZ48"/>
    <mergeCell ref="CC50:CZ50"/>
    <mergeCell ref="B49:CB49"/>
    <mergeCell ref="CC49:CZ49"/>
    <mergeCell ref="CC51:CZ51"/>
    <mergeCell ref="CC25:CZ25"/>
    <mergeCell ref="B24:CB24"/>
    <mergeCell ref="CC22:CZ22"/>
    <mergeCell ref="B23:CB23"/>
    <mergeCell ref="CC23:CZ23"/>
    <mergeCell ref="CC41:CZ41"/>
    <mergeCell ref="B39:CB39"/>
    <mergeCell ref="B30:CZ30"/>
    <mergeCell ref="CC40:CZ40"/>
    <mergeCell ref="B40:CB40"/>
    <mergeCell ref="B18:CZ18"/>
    <mergeCell ref="CC17:CZ17"/>
    <mergeCell ref="B20:CZ20"/>
    <mergeCell ref="B22:CB22"/>
    <mergeCell ref="CU46:CZ46"/>
    <mergeCell ref="B38:CB38"/>
    <mergeCell ref="CC38:CZ38"/>
    <mergeCell ref="B34:CB34"/>
    <mergeCell ref="CC34:CZ34"/>
    <mergeCell ref="CC19:CZ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03" man="1"/>
    <brk id="47" max="10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Y123"/>
  <sheetViews>
    <sheetView zoomScaleSheetLayoutView="100" zoomScalePageLayoutView="0" workbookViewId="0" topLeftCell="A1">
      <pane xSplit="39" ySplit="9" topLeftCell="FR41" activePane="bottomRight" state="frozen"/>
      <selection pane="topLeft" activeCell="A1" sqref="A1"/>
      <selection pane="topRight" activeCell="AN1" sqref="AN1"/>
      <selection pane="bottomLeft" activeCell="A10" sqref="A10"/>
      <selection pane="bottomRight" activeCell="FV90" sqref="FV90"/>
    </sheetView>
  </sheetViews>
  <sheetFormatPr defaultColWidth="0.875" defaultRowHeight="12.75"/>
  <cols>
    <col min="1" max="167" width="0.875" style="21" customWidth="1"/>
    <col min="168" max="168" width="13.875" style="21" customWidth="1"/>
    <col min="169" max="170" width="15.375" style="21" customWidth="1"/>
    <col min="171" max="172" width="13.875" style="21" customWidth="1"/>
    <col min="173" max="173" width="12.875" style="21" customWidth="1"/>
    <col min="174" max="174" width="18.875" style="21" customWidth="1"/>
    <col min="175" max="175" width="13.875" style="21" customWidth="1"/>
    <col min="176" max="177" width="14.875" style="21" customWidth="1"/>
    <col min="178" max="180" width="13.875" style="21" customWidth="1"/>
    <col min="181" max="181" width="13.75390625" style="21" customWidth="1"/>
    <col min="182" max="16384" width="0.875" style="21" customWidth="1"/>
  </cols>
  <sheetData>
    <row r="1" spans="2:181" s="60" customFormat="1" ht="15" customHeight="1">
      <c r="B1" s="126" t="s">
        <v>395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</row>
    <row r="2" spans="56:181" s="60" customFormat="1" ht="12.75" customHeight="1">
      <c r="BD2" s="61"/>
      <c r="BE2" s="61"/>
      <c r="BF2" s="61"/>
      <c r="BG2" s="61"/>
      <c r="BH2" s="61"/>
      <c r="CC2" s="61"/>
      <c r="CD2" s="61"/>
      <c r="CE2" s="61" t="s">
        <v>370</v>
      </c>
      <c r="CF2" s="127" t="s">
        <v>357</v>
      </c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8">
        <v>20</v>
      </c>
      <c r="DG2" s="128"/>
      <c r="DH2" s="128"/>
      <c r="DI2" s="128"/>
      <c r="DJ2" s="129" t="s">
        <v>358</v>
      </c>
      <c r="DK2" s="129"/>
      <c r="DL2" s="129"/>
      <c r="DM2" s="129"/>
      <c r="DN2" s="130" t="s">
        <v>3</v>
      </c>
      <c r="DO2" s="130"/>
      <c r="DP2" s="130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</row>
    <row r="3" spans="56:181" s="60" customFormat="1" ht="12.75" customHeight="1">
      <c r="BD3" s="61"/>
      <c r="BE3" s="61"/>
      <c r="BF3" s="61"/>
      <c r="BG3" s="61"/>
      <c r="BH3" s="61"/>
      <c r="CC3" s="61"/>
      <c r="CD3" s="61"/>
      <c r="CE3" s="61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19"/>
      <c r="DG3" s="19"/>
      <c r="DH3" s="19"/>
      <c r="DI3" s="19"/>
      <c r="DJ3" s="62"/>
      <c r="DK3" s="62"/>
      <c r="DL3" s="62"/>
      <c r="DM3" s="62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</row>
    <row r="4" spans="168:181" s="24" customFormat="1" ht="12.75" customHeight="1"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</row>
    <row r="5" spans="1:181" s="51" customFormat="1" ht="28.5" customHeight="1">
      <c r="A5" s="176" t="s">
        <v>141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8"/>
      <c r="AE5" s="176" t="s">
        <v>99</v>
      </c>
      <c r="AF5" s="177"/>
      <c r="AG5" s="177"/>
      <c r="AH5" s="177"/>
      <c r="AI5" s="177"/>
      <c r="AJ5" s="177"/>
      <c r="AK5" s="177"/>
      <c r="AL5" s="177"/>
      <c r="AM5" s="178"/>
      <c r="AN5" s="176" t="s">
        <v>144</v>
      </c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8"/>
      <c r="BE5" s="187" t="s">
        <v>404</v>
      </c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9"/>
      <c r="FL5" s="147" t="s">
        <v>408</v>
      </c>
      <c r="FM5" s="148"/>
      <c r="FN5" s="148"/>
      <c r="FO5" s="148"/>
      <c r="FP5" s="148"/>
      <c r="FQ5" s="148"/>
      <c r="FR5" s="148"/>
      <c r="FS5" s="147" t="s">
        <v>409</v>
      </c>
      <c r="FT5" s="148"/>
      <c r="FU5" s="148"/>
      <c r="FV5" s="148"/>
      <c r="FW5" s="148"/>
      <c r="FX5" s="148"/>
      <c r="FY5" s="148"/>
    </row>
    <row r="6" spans="1:181" s="51" customFormat="1" ht="14.2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1"/>
      <c r="AE6" s="179"/>
      <c r="AF6" s="180"/>
      <c r="AG6" s="180"/>
      <c r="AH6" s="180"/>
      <c r="AI6" s="180"/>
      <c r="AJ6" s="180"/>
      <c r="AK6" s="180"/>
      <c r="AL6" s="180"/>
      <c r="AM6" s="181"/>
      <c r="AN6" s="179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1"/>
      <c r="BE6" s="176" t="s">
        <v>100</v>
      </c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8"/>
      <c r="BU6" s="187" t="s">
        <v>4</v>
      </c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9"/>
      <c r="FL6" s="149" t="s">
        <v>410</v>
      </c>
      <c r="FM6" s="150" t="s">
        <v>411</v>
      </c>
      <c r="FN6" s="150"/>
      <c r="FO6" s="150"/>
      <c r="FP6" s="150"/>
      <c r="FQ6" s="150"/>
      <c r="FR6" s="150"/>
      <c r="FS6" s="149" t="s">
        <v>410</v>
      </c>
      <c r="FT6" s="150" t="s">
        <v>411</v>
      </c>
      <c r="FU6" s="150"/>
      <c r="FV6" s="150"/>
      <c r="FW6" s="150"/>
      <c r="FX6" s="150"/>
      <c r="FY6" s="150"/>
    </row>
    <row r="7" spans="1:181" s="51" customFormat="1" ht="84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1"/>
      <c r="AE7" s="179"/>
      <c r="AF7" s="180"/>
      <c r="AG7" s="180"/>
      <c r="AH7" s="180"/>
      <c r="AI7" s="180"/>
      <c r="AJ7" s="180"/>
      <c r="AK7" s="180"/>
      <c r="AL7" s="180"/>
      <c r="AM7" s="181"/>
      <c r="AN7" s="179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1"/>
      <c r="BE7" s="179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1"/>
      <c r="BU7" s="176" t="s">
        <v>350</v>
      </c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8"/>
      <c r="CL7" s="176" t="s">
        <v>331</v>
      </c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8"/>
      <c r="DE7" s="176" t="s">
        <v>145</v>
      </c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8"/>
      <c r="DV7" s="176" t="s">
        <v>142</v>
      </c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8"/>
      <c r="EM7" s="187" t="s">
        <v>143</v>
      </c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9"/>
      <c r="FL7" s="149"/>
      <c r="FM7" s="142" t="s">
        <v>350</v>
      </c>
      <c r="FN7" s="142" t="s">
        <v>412</v>
      </c>
      <c r="FO7" s="142" t="s">
        <v>145</v>
      </c>
      <c r="FP7" s="142" t="s">
        <v>142</v>
      </c>
      <c r="FQ7" s="151" t="s">
        <v>413</v>
      </c>
      <c r="FR7" s="151"/>
      <c r="FS7" s="149"/>
      <c r="FT7" s="142" t="s">
        <v>350</v>
      </c>
      <c r="FU7" s="142" t="s">
        <v>412</v>
      </c>
      <c r="FV7" s="142" t="s">
        <v>145</v>
      </c>
      <c r="FW7" s="142" t="s">
        <v>142</v>
      </c>
      <c r="FX7" s="151" t="s">
        <v>413</v>
      </c>
      <c r="FY7" s="151"/>
    </row>
    <row r="8" spans="1:181" s="51" customFormat="1" ht="34.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4"/>
      <c r="AE8" s="182"/>
      <c r="AF8" s="183"/>
      <c r="AG8" s="183"/>
      <c r="AH8" s="183"/>
      <c r="AI8" s="183"/>
      <c r="AJ8" s="183"/>
      <c r="AK8" s="183"/>
      <c r="AL8" s="183"/>
      <c r="AM8" s="184"/>
      <c r="AN8" s="182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4"/>
      <c r="BE8" s="182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4"/>
      <c r="BU8" s="182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4"/>
      <c r="CL8" s="182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4"/>
      <c r="DE8" s="182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4"/>
      <c r="DV8" s="182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4"/>
      <c r="EM8" s="187" t="s">
        <v>100</v>
      </c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9"/>
      <c r="EZ8" s="187" t="s">
        <v>101</v>
      </c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9"/>
      <c r="FL8" s="149"/>
      <c r="FM8" s="143"/>
      <c r="FN8" s="142"/>
      <c r="FO8" s="143"/>
      <c r="FP8" s="142"/>
      <c r="FQ8" s="68" t="s">
        <v>100</v>
      </c>
      <c r="FR8" s="68" t="s">
        <v>414</v>
      </c>
      <c r="FS8" s="149"/>
      <c r="FT8" s="143"/>
      <c r="FU8" s="142"/>
      <c r="FV8" s="143"/>
      <c r="FW8" s="142"/>
      <c r="FX8" s="68" t="s">
        <v>100</v>
      </c>
      <c r="FY8" s="68" t="s">
        <v>414</v>
      </c>
    </row>
    <row r="9" spans="1:181" s="57" customFormat="1" ht="13.5">
      <c r="A9" s="165">
        <v>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7"/>
      <c r="AE9" s="165">
        <v>2</v>
      </c>
      <c r="AF9" s="166"/>
      <c r="AG9" s="166"/>
      <c r="AH9" s="166"/>
      <c r="AI9" s="166"/>
      <c r="AJ9" s="166"/>
      <c r="AK9" s="166"/>
      <c r="AL9" s="166"/>
      <c r="AM9" s="167"/>
      <c r="AN9" s="165">
        <v>3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7"/>
      <c r="BE9" s="165">
        <v>4</v>
      </c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7"/>
      <c r="BU9" s="165">
        <v>5</v>
      </c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7"/>
      <c r="CL9" s="165">
        <v>6</v>
      </c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  <c r="DE9" s="165">
        <v>7</v>
      </c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7"/>
      <c r="DV9" s="165">
        <v>8</v>
      </c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7"/>
      <c r="EM9" s="165">
        <v>9</v>
      </c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7"/>
      <c r="EZ9" s="165">
        <v>10</v>
      </c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7"/>
      <c r="FL9" s="69">
        <v>11</v>
      </c>
      <c r="FM9" s="69">
        <v>12</v>
      </c>
      <c r="FN9" s="69">
        <v>13</v>
      </c>
      <c r="FO9" s="69">
        <v>14</v>
      </c>
      <c r="FP9" s="69">
        <v>15</v>
      </c>
      <c r="FQ9" s="69">
        <v>16</v>
      </c>
      <c r="FR9" s="69">
        <v>17</v>
      </c>
      <c r="FS9" s="69">
        <v>18</v>
      </c>
      <c r="FT9" s="69">
        <v>19</v>
      </c>
      <c r="FU9" s="69">
        <v>20</v>
      </c>
      <c r="FV9" s="69">
        <v>21</v>
      </c>
      <c r="FW9" s="69">
        <v>22</v>
      </c>
      <c r="FX9" s="69">
        <v>23</v>
      </c>
      <c r="FY9" s="69">
        <v>24</v>
      </c>
    </row>
    <row r="10" spans="1:181" s="54" customFormat="1" ht="28.5" customHeight="1">
      <c r="A10" s="53"/>
      <c r="B10" s="160" t="s">
        <v>102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1"/>
      <c r="AE10" s="162" t="s">
        <v>103</v>
      </c>
      <c r="AF10" s="163"/>
      <c r="AG10" s="163"/>
      <c r="AH10" s="163"/>
      <c r="AI10" s="163"/>
      <c r="AJ10" s="163"/>
      <c r="AK10" s="163"/>
      <c r="AL10" s="163"/>
      <c r="AM10" s="164"/>
      <c r="AN10" s="162" t="s">
        <v>104</v>
      </c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4"/>
      <c r="BE10" s="155">
        <f>SUM(BU10:EY10)</f>
        <v>54536.88999999999</v>
      </c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7"/>
      <c r="BU10" s="155">
        <f>BU15</f>
        <v>44176.759999999995</v>
      </c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7"/>
      <c r="CL10" s="155">
        <f>CL44</f>
        <v>3510.13</v>
      </c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  <c r="DE10" s="155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7"/>
      <c r="DV10" s="155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7"/>
      <c r="EM10" s="155">
        <v>6850</v>
      </c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7"/>
      <c r="EZ10" s="155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7"/>
      <c r="FL10" s="83">
        <v>55489.76</v>
      </c>
      <c r="FM10" s="83">
        <v>45129.63</v>
      </c>
      <c r="FN10" s="83">
        <v>3510.13</v>
      </c>
      <c r="FO10" s="83"/>
      <c r="FP10" s="83"/>
      <c r="FQ10" s="83">
        <v>6850</v>
      </c>
      <c r="FR10" s="83"/>
      <c r="FS10" s="83">
        <v>55366.24</v>
      </c>
      <c r="FT10" s="83">
        <v>45006.11</v>
      </c>
      <c r="FU10" s="83">
        <v>3510.13</v>
      </c>
      <c r="FV10" s="83"/>
      <c r="FW10" s="83"/>
      <c r="FX10" s="83">
        <v>6850</v>
      </c>
      <c r="FY10" s="83"/>
    </row>
    <row r="11" spans="1:181" s="56" customFormat="1" ht="42" customHeight="1">
      <c r="A11" s="55"/>
      <c r="B11" s="172" t="s">
        <v>146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3"/>
      <c r="AE11" s="152" t="s">
        <v>105</v>
      </c>
      <c r="AF11" s="153"/>
      <c r="AG11" s="153"/>
      <c r="AH11" s="153"/>
      <c r="AI11" s="153"/>
      <c r="AJ11" s="153"/>
      <c r="AK11" s="153"/>
      <c r="AL11" s="153"/>
      <c r="AM11" s="154"/>
      <c r="AN11" s="152" t="s">
        <v>109</v>
      </c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4"/>
      <c r="BE11" s="144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6"/>
      <c r="BU11" s="144" t="s">
        <v>104</v>
      </c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6"/>
      <c r="CL11" s="144" t="s">
        <v>104</v>
      </c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6"/>
      <c r="DE11" s="144" t="s">
        <v>104</v>
      </c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6"/>
      <c r="DV11" s="144" t="s">
        <v>104</v>
      </c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6"/>
      <c r="EM11" s="144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6"/>
      <c r="EZ11" s="144" t="s">
        <v>104</v>
      </c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6"/>
      <c r="FL11" s="82"/>
      <c r="FM11" s="82" t="s">
        <v>104</v>
      </c>
      <c r="FN11" s="82" t="s">
        <v>104</v>
      </c>
      <c r="FO11" s="82" t="s">
        <v>104</v>
      </c>
      <c r="FP11" s="82" t="s">
        <v>104</v>
      </c>
      <c r="FQ11" s="82"/>
      <c r="FR11" s="82" t="s">
        <v>104</v>
      </c>
      <c r="FS11" s="82"/>
      <c r="FT11" s="82" t="s">
        <v>104</v>
      </c>
      <c r="FU11" s="82" t="s">
        <v>104</v>
      </c>
      <c r="FV11" s="82" t="s">
        <v>104</v>
      </c>
      <c r="FW11" s="82" t="s">
        <v>104</v>
      </c>
      <c r="FX11" s="82"/>
      <c r="FY11" s="82" t="s">
        <v>104</v>
      </c>
    </row>
    <row r="12" spans="1:181" s="56" customFormat="1" ht="27.75" customHeight="1">
      <c r="A12" s="55"/>
      <c r="B12" s="168" t="s">
        <v>147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9"/>
      <c r="AE12" s="152" t="s">
        <v>106</v>
      </c>
      <c r="AF12" s="153"/>
      <c r="AG12" s="153"/>
      <c r="AH12" s="153"/>
      <c r="AI12" s="153"/>
      <c r="AJ12" s="153"/>
      <c r="AK12" s="153"/>
      <c r="AL12" s="153"/>
      <c r="AM12" s="154"/>
      <c r="AN12" s="152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4"/>
      <c r="BE12" s="144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6"/>
      <c r="BU12" s="144" t="s">
        <v>104</v>
      </c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6"/>
      <c r="CL12" s="144" t="s">
        <v>104</v>
      </c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6"/>
      <c r="DE12" s="144" t="s">
        <v>104</v>
      </c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6"/>
      <c r="DV12" s="144" t="s">
        <v>104</v>
      </c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6"/>
      <c r="EM12" s="144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6"/>
      <c r="EZ12" s="144" t="s">
        <v>104</v>
      </c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6"/>
      <c r="FL12" s="82"/>
      <c r="FM12" s="82" t="s">
        <v>104</v>
      </c>
      <c r="FN12" s="82" t="s">
        <v>104</v>
      </c>
      <c r="FO12" s="82" t="s">
        <v>104</v>
      </c>
      <c r="FP12" s="82" t="s">
        <v>104</v>
      </c>
      <c r="FQ12" s="82"/>
      <c r="FR12" s="82" t="s">
        <v>104</v>
      </c>
      <c r="FS12" s="82"/>
      <c r="FT12" s="82" t="s">
        <v>104</v>
      </c>
      <c r="FU12" s="82" t="s">
        <v>104</v>
      </c>
      <c r="FV12" s="82" t="s">
        <v>104</v>
      </c>
      <c r="FW12" s="82" t="s">
        <v>104</v>
      </c>
      <c r="FX12" s="82"/>
      <c r="FY12" s="82" t="s">
        <v>104</v>
      </c>
    </row>
    <row r="13" spans="1:181" s="56" customFormat="1" ht="27.75" customHeight="1">
      <c r="A13" s="55"/>
      <c r="B13" s="168" t="s">
        <v>148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9"/>
      <c r="AE13" s="152" t="s">
        <v>108</v>
      </c>
      <c r="AF13" s="153"/>
      <c r="AG13" s="153"/>
      <c r="AH13" s="153"/>
      <c r="AI13" s="153"/>
      <c r="AJ13" s="153"/>
      <c r="AK13" s="153"/>
      <c r="AL13" s="153"/>
      <c r="AM13" s="154"/>
      <c r="AN13" s="152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4"/>
      <c r="BE13" s="144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6"/>
      <c r="BU13" s="144" t="s">
        <v>104</v>
      </c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6"/>
      <c r="CL13" s="144" t="s">
        <v>104</v>
      </c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  <c r="DE13" s="144" t="s">
        <v>104</v>
      </c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6"/>
      <c r="DV13" s="144" t="s">
        <v>104</v>
      </c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6"/>
      <c r="EM13" s="144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6"/>
      <c r="EZ13" s="144" t="s">
        <v>104</v>
      </c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6"/>
      <c r="FL13" s="82"/>
      <c r="FM13" s="82" t="s">
        <v>104</v>
      </c>
      <c r="FN13" s="82" t="s">
        <v>104</v>
      </c>
      <c r="FO13" s="82" t="s">
        <v>104</v>
      </c>
      <c r="FP13" s="82" t="s">
        <v>104</v>
      </c>
      <c r="FQ13" s="82"/>
      <c r="FR13" s="82" t="s">
        <v>104</v>
      </c>
      <c r="FS13" s="82"/>
      <c r="FT13" s="82" t="s">
        <v>104</v>
      </c>
      <c r="FU13" s="82" t="s">
        <v>104</v>
      </c>
      <c r="FV13" s="82" t="s">
        <v>104</v>
      </c>
      <c r="FW13" s="82" t="s">
        <v>104</v>
      </c>
      <c r="FX13" s="82"/>
      <c r="FY13" s="82" t="s">
        <v>104</v>
      </c>
    </row>
    <row r="14" spans="1:181" s="56" customFormat="1" ht="27.75" customHeight="1">
      <c r="A14" s="55"/>
      <c r="B14" s="172" t="s">
        <v>149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3"/>
      <c r="AE14" s="152" t="s">
        <v>109</v>
      </c>
      <c r="AF14" s="153"/>
      <c r="AG14" s="153"/>
      <c r="AH14" s="153"/>
      <c r="AI14" s="153"/>
      <c r="AJ14" s="153"/>
      <c r="AK14" s="153"/>
      <c r="AL14" s="153"/>
      <c r="AM14" s="154"/>
      <c r="AN14" s="152" t="s">
        <v>112</v>
      </c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4"/>
      <c r="BE14" s="144">
        <f>BE15+BE16</f>
        <v>47686.89</v>
      </c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>
        <f>BU15</f>
        <v>44176.759999999995</v>
      </c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6"/>
      <c r="CL14" s="144" t="s">
        <v>104</v>
      </c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6"/>
      <c r="DE14" s="144" t="s">
        <v>104</v>
      </c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6"/>
      <c r="DV14" s="144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6"/>
      <c r="EM14" s="144">
        <f>EM16</f>
        <v>0</v>
      </c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6"/>
      <c r="EZ14" s="144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6"/>
      <c r="FL14" s="82">
        <f>47686.89+952.87</f>
        <v>48639.76</v>
      </c>
      <c r="FM14" s="82">
        <f>44176.76+952.87</f>
        <v>45129.630000000005</v>
      </c>
      <c r="FN14" s="82" t="s">
        <v>104</v>
      </c>
      <c r="FO14" s="82" t="s">
        <v>104</v>
      </c>
      <c r="FP14" s="82"/>
      <c r="FQ14" s="82">
        <v>0</v>
      </c>
      <c r="FR14" s="82"/>
      <c r="FS14" s="82">
        <f>47686.89+829.35</f>
        <v>48516.24</v>
      </c>
      <c r="FT14" s="82">
        <f>44176.76+829.35</f>
        <v>45006.11</v>
      </c>
      <c r="FU14" s="82" t="s">
        <v>104</v>
      </c>
      <c r="FV14" s="82" t="s">
        <v>104</v>
      </c>
      <c r="FW14" s="82"/>
      <c r="FX14" s="82">
        <v>0</v>
      </c>
      <c r="FY14" s="82"/>
    </row>
    <row r="15" spans="1:181" s="56" customFormat="1" ht="27.75" customHeight="1">
      <c r="A15" s="55"/>
      <c r="B15" s="168" t="s">
        <v>405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9"/>
      <c r="AE15" s="152" t="s">
        <v>110</v>
      </c>
      <c r="AF15" s="153"/>
      <c r="AG15" s="153"/>
      <c r="AH15" s="153"/>
      <c r="AI15" s="153"/>
      <c r="AJ15" s="153"/>
      <c r="AK15" s="153"/>
      <c r="AL15" s="153"/>
      <c r="AM15" s="154"/>
      <c r="AN15" s="152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4"/>
      <c r="BE15" s="144">
        <f>28840.58+18846.31</f>
        <v>47686.89</v>
      </c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6"/>
      <c r="BU15" s="144">
        <f>BU44</f>
        <v>44176.759999999995</v>
      </c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6"/>
      <c r="CL15" s="144" t="s">
        <v>104</v>
      </c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6"/>
      <c r="DE15" s="144" t="s">
        <v>104</v>
      </c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6"/>
      <c r="DV15" s="144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6"/>
      <c r="EM15" s="144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6"/>
      <c r="EZ15" s="144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6"/>
      <c r="FL15" s="82">
        <f>47686.89+952.87</f>
        <v>48639.76</v>
      </c>
      <c r="FM15" s="82">
        <v>45129.63</v>
      </c>
      <c r="FN15" s="82" t="s">
        <v>104</v>
      </c>
      <c r="FO15" s="82" t="s">
        <v>104</v>
      </c>
      <c r="FP15" s="82"/>
      <c r="FQ15" s="82"/>
      <c r="FR15" s="82"/>
      <c r="FS15" s="82">
        <f>47686.89+829.35</f>
        <v>48516.24</v>
      </c>
      <c r="FT15" s="82">
        <f>44176.76+829.35</f>
        <v>45006.11</v>
      </c>
      <c r="FU15" s="82" t="s">
        <v>104</v>
      </c>
      <c r="FV15" s="82" t="s">
        <v>104</v>
      </c>
      <c r="FW15" s="82"/>
      <c r="FX15" s="82"/>
      <c r="FY15" s="82"/>
    </row>
    <row r="16" spans="1:181" s="56" customFormat="1" ht="27.75" customHeight="1">
      <c r="A16" s="55"/>
      <c r="B16" s="174" t="s">
        <v>381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5"/>
      <c r="AE16" s="152" t="s">
        <v>111</v>
      </c>
      <c r="AF16" s="153"/>
      <c r="AG16" s="153"/>
      <c r="AH16" s="153"/>
      <c r="AI16" s="153"/>
      <c r="AJ16" s="153"/>
      <c r="AK16" s="153"/>
      <c r="AL16" s="153"/>
      <c r="AM16" s="154"/>
      <c r="AN16" s="152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4"/>
      <c r="BE16" s="144">
        <v>0</v>
      </c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6"/>
      <c r="CL16" s="144" t="s">
        <v>104</v>
      </c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6"/>
      <c r="DE16" s="144" t="s">
        <v>104</v>
      </c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6"/>
      <c r="DV16" s="144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6"/>
      <c r="EM16" s="144">
        <f>BE16</f>
        <v>0</v>
      </c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  <c r="FL16" s="82">
        <v>0</v>
      </c>
      <c r="FM16" s="82"/>
      <c r="FN16" s="82" t="s">
        <v>104</v>
      </c>
      <c r="FO16" s="82" t="s">
        <v>104</v>
      </c>
      <c r="FP16" s="82"/>
      <c r="FQ16" s="82">
        <v>0</v>
      </c>
      <c r="FR16" s="82"/>
      <c r="FS16" s="82">
        <v>0</v>
      </c>
      <c r="FT16" s="82"/>
      <c r="FU16" s="82" t="s">
        <v>104</v>
      </c>
      <c r="FV16" s="82" t="s">
        <v>104</v>
      </c>
      <c r="FW16" s="82"/>
      <c r="FX16" s="82">
        <v>0</v>
      </c>
      <c r="FY16" s="82"/>
    </row>
    <row r="17" spans="1:181" s="56" customFormat="1" ht="15.75" customHeight="1">
      <c r="A17" s="55"/>
      <c r="B17" s="168" t="s">
        <v>152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9"/>
      <c r="AE17" s="152" t="s">
        <v>150</v>
      </c>
      <c r="AF17" s="153"/>
      <c r="AG17" s="153"/>
      <c r="AH17" s="153"/>
      <c r="AI17" s="153"/>
      <c r="AJ17" s="153"/>
      <c r="AK17" s="153"/>
      <c r="AL17" s="153"/>
      <c r="AM17" s="154"/>
      <c r="AN17" s="152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4"/>
      <c r="BE17" s="144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6"/>
      <c r="CL17" s="144" t="s">
        <v>104</v>
      </c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6"/>
      <c r="DE17" s="144" t="s">
        <v>104</v>
      </c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6"/>
      <c r="DV17" s="144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6"/>
      <c r="EM17" s="144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  <c r="FL17" s="82"/>
      <c r="FM17" s="82"/>
      <c r="FN17" s="82" t="s">
        <v>104</v>
      </c>
      <c r="FO17" s="82" t="s">
        <v>104</v>
      </c>
      <c r="FP17" s="82"/>
      <c r="FQ17" s="82"/>
      <c r="FR17" s="82"/>
      <c r="FS17" s="82"/>
      <c r="FT17" s="82"/>
      <c r="FU17" s="82" t="s">
        <v>104</v>
      </c>
      <c r="FV17" s="82" t="s">
        <v>104</v>
      </c>
      <c r="FW17" s="82"/>
      <c r="FX17" s="82"/>
      <c r="FY17" s="82"/>
    </row>
    <row r="18" spans="1:181" s="56" customFormat="1" ht="54.75" customHeight="1">
      <c r="A18" s="55"/>
      <c r="B18" s="172" t="s">
        <v>153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3"/>
      <c r="AE18" s="152" t="s">
        <v>112</v>
      </c>
      <c r="AF18" s="153"/>
      <c r="AG18" s="153"/>
      <c r="AH18" s="153"/>
      <c r="AI18" s="153"/>
      <c r="AJ18" s="153"/>
      <c r="AK18" s="153"/>
      <c r="AL18" s="153"/>
      <c r="AM18" s="154"/>
      <c r="AN18" s="152" t="s">
        <v>113</v>
      </c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4"/>
      <c r="BE18" s="144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44" t="s">
        <v>104</v>
      </c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6"/>
      <c r="CL18" s="144" t="s">
        <v>104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6"/>
      <c r="DE18" s="144" t="s">
        <v>104</v>
      </c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6"/>
      <c r="DV18" s="144" t="s">
        <v>104</v>
      </c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6"/>
      <c r="EM18" s="144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6"/>
      <c r="EZ18" s="144" t="s">
        <v>104</v>
      </c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6"/>
      <c r="FL18" s="82"/>
      <c r="FM18" s="82" t="s">
        <v>104</v>
      </c>
      <c r="FN18" s="82" t="s">
        <v>104</v>
      </c>
      <c r="FO18" s="82" t="s">
        <v>104</v>
      </c>
      <c r="FP18" s="82" t="s">
        <v>104</v>
      </c>
      <c r="FQ18" s="82"/>
      <c r="FR18" s="82" t="s">
        <v>104</v>
      </c>
      <c r="FS18" s="82"/>
      <c r="FT18" s="82" t="s">
        <v>104</v>
      </c>
      <c r="FU18" s="82" t="s">
        <v>104</v>
      </c>
      <c r="FV18" s="82" t="s">
        <v>104</v>
      </c>
      <c r="FW18" s="82" t="s">
        <v>104</v>
      </c>
      <c r="FX18" s="82"/>
      <c r="FY18" s="82" t="s">
        <v>104</v>
      </c>
    </row>
    <row r="19" spans="1:181" s="50" customFormat="1" ht="13.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</row>
    <row r="20" spans="160:181" s="13" customFormat="1" ht="10.5" customHeight="1">
      <c r="FD20" s="22" t="s">
        <v>30</v>
      </c>
      <c r="FF20" s="131"/>
      <c r="FG20" s="131"/>
      <c r="FH20" s="131"/>
      <c r="FI20" s="131"/>
      <c r="FJ20" s="131"/>
      <c r="FK20" s="131"/>
      <c r="FL20" s="72"/>
      <c r="FM20" s="72"/>
      <c r="FN20" s="72"/>
      <c r="FO20" s="72"/>
      <c r="FP20" s="72"/>
      <c r="FQ20" s="21"/>
      <c r="FR20" s="21"/>
      <c r="FS20" s="72"/>
      <c r="FT20" s="72"/>
      <c r="FU20" s="72"/>
      <c r="FV20" s="72"/>
      <c r="FW20" s="72"/>
      <c r="FX20" s="21"/>
      <c r="FY20" s="21"/>
    </row>
    <row r="21" spans="160:181" s="13" customFormat="1" ht="10.5" customHeight="1">
      <c r="FD21" s="22" t="s">
        <v>31</v>
      </c>
      <c r="FF21" s="121"/>
      <c r="FG21" s="121"/>
      <c r="FH21" s="121"/>
      <c r="FI21" s="121"/>
      <c r="FJ21" s="121"/>
      <c r="FK21" s="121"/>
      <c r="FL21" s="72"/>
      <c r="FM21" s="72"/>
      <c r="FN21" s="72"/>
      <c r="FO21" s="72"/>
      <c r="FP21" s="72"/>
      <c r="FQ21" s="21"/>
      <c r="FR21" s="21"/>
      <c r="FS21" s="72"/>
      <c r="FT21" s="72"/>
      <c r="FU21" s="72"/>
      <c r="FV21" s="72"/>
      <c r="FW21" s="72"/>
      <c r="FX21" s="21"/>
      <c r="FY21" s="21"/>
    </row>
    <row r="22" spans="1:181" s="50" customFormat="1" ht="3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</row>
    <row r="23" spans="1:181" s="57" customFormat="1" ht="13.5">
      <c r="A23" s="165">
        <v>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7"/>
      <c r="AE23" s="165">
        <v>2</v>
      </c>
      <c r="AF23" s="166"/>
      <c r="AG23" s="166"/>
      <c r="AH23" s="166"/>
      <c r="AI23" s="166"/>
      <c r="AJ23" s="166"/>
      <c r="AK23" s="166"/>
      <c r="AL23" s="166"/>
      <c r="AM23" s="167"/>
      <c r="AN23" s="165">
        <v>3</v>
      </c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7"/>
      <c r="BE23" s="165">
        <v>4</v>
      </c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7"/>
      <c r="BU23" s="165">
        <v>5</v>
      </c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7"/>
      <c r="CL23" s="165">
        <v>6</v>
      </c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7"/>
      <c r="DE23" s="165">
        <v>7</v>
      </c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7"/>
      <c r="DV23" s="165">
        <v>8</v>
      </c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7"/>
      <c r="EM23" s="165">
        <v>9</v>
      </c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7"/>
      <c r="EZ23" s="165">
        <v>10</v>
      </c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7"/>
      <c r="FL23" s="69">
        <v>11</v>
      </c>
      <c r="FM23" s="69">
        <v>12</v>
      </c>
      <c r="FN23" s="69">
        <v>13</v>
      </c>
      <c r="FO23" s="69">
        <v>14</v>
      </c>
      <c r="FP23" s="69">
        <v>15</v>
      </c>
      <c r="FQ23" s="69">
        <v>16</v>
      </c>
      <c r="FR23" s="69">
        <v>17</v>
      </c>
      <c r="FS23" s="69">
        <v>18</v>
      </c>
      <c r="FT23" s="69">
        <v>19</v>
      </c>
      <c r="FU23" s="69">
        <v>20</v>
      </c>
      <c r="FV23" s="69">
        <v>21</v>
      </c>
      <c r="FW23" s="69">
        <v>22</v>
      </c>
      <c r="FX23" s="69">
        <v>23</v>
      </c>
      <c r="FY23" s="69">
        <v>24</v>
      </c>
    </row>
    <row r="24" spans="1:181" s="56" customFormat="1" ht="84" customHeight="1">
      <c r="A24" s="55"/>
      <c r="B24" s="172" t="s">
        <v>154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3"/>
      <c r="AE24" s="152" t="s">
        <v>113</v>
      </c>
      <c r="AF24" s="153"/>
      <c r="AG24" s="153"/>
      <c r="AH24" s="153"/>
      <c r="AI24" s="153"/>
      <c r="AJ24" s="153"/>
      <c r="AK24" s="153"/>
      <c r="AL24" s="153"/>
      <c r="AM24" s="154"/>
      <c r="AN24" s="152" t="s">
        <v>114</v>
      </c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4"/>
      <c r="BE24" s="144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6"/>
      <c r="BU24" s="144" t="s">
        <v>104</v>
      </c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6"/>
      <c r="CL24" s="144" t="s">
        <v>104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  <c r="DE24" s="144" t="s">
        <v>104</v>
      </c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6"/>
      <c r="DV24" s="144" t="s">
        <v>104</v>
      </c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6"/>
      <c r="EM24" s="144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6"/>
      <c r="EZ24" s="144" t="s">
        <v>104</v>
      </c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6"/>
      <c r="FL24" s="82"/>
      <c r="FM24" s="82" t="s">
        <v>104</v>
      </c>
      <c r="FN24" s="82" t="s">
        <v>104</v>
      </c>
      <c r="FO24" s="82" t="s">
        <v>104</v>
      </c>
      <c r="FP24" s="82" t="s">
        <v>104</v>
      </c>
      <c r="FQ24" s="82"/>
      <c r="FR24" s="82" t="s">
        <v>104</v>
      </c>
      <c r="FS24" s="82"/>
      <c r="FT24" s="82" t="s">
        <v>104</v>
      </c>
      <c r="FU24" s="82" t="s">
        <v>104</v>
      </c>
      <c r="FV24" s="82" t="s">
        <v>104</v>
      </c>
      <c r="FW24" s="82" t="s">
        <v>104</v>
      </c>
      <c r="FX24" s="82"/>
      <c r="FY24" s="82" t="s">
        <v>104</v>
      </c>
    </row>
    <row r="25" spans="1:181" s="56" customFormat="1" ht="41.25" customHeight="1">
      <c r="A25" s="55"/>
      <c r="B25" s="172" t="s">
        <v>155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3"/>
      <c r="AE25" s="152" t="s">
        <v>114</v>
      </c>
      <c r="AF25" s="153"/>
      <c r="AG25" s="153"/>
      <c r="AH25" s="153"/>
      <c r="AI25" s="153"/>
      <c r="AJ25" s="153"/>
      <c r="AK25" s="153"/>
      <c r="AL25" s="153"/>
      <c r="AM25" s="154"/>
      <c r="AN25" s="152" t="s">
        <v>116</v>
      </c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4"/>
      <c r="BE25" s="144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6"/>
      <c r="BU25" s="144" t="s">
        <v>104</v>
      </c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6"/>
      <c r="CL25" s="144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6"/>
      <c r="DE25" s="144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6"/>
      <c r="DV25" s="144" t="s">
        <v>104</v>
      </c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6"/>
      <c r="EM25" s="144" t="s">
        <v>104</v>
      </c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6"/>
      <c r="EZ25" s="144" t="s">
        <v>104</v>
      </c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6"/>
      <c r="FL25" s="82"/>
      <c r="FM25" s="82" t="s">
        <v>104</v>
      </c>
      <c r="FN25" s="82"/>
      <c r="FO25" s="82"/>
      <c r="FP25" s="82" t="s">
        <v>104</v>
      </c>
      <c r="FQ25" s="82" t="s">
        <v>104</v>
      </c>
      <c r="FR25" s="82" t="s">
        <v>104</v>
      </c>
      <c r="FS25" s="82"/>
      <c r="FT25" s="82" t="s">
        <v>104</v>
      </c>
      <c r="FU25" s="82"/>
      <c r="FV25" s="82"/>
      <c r="FW25" s="82" t="s">
        <v>104</v>
      </c>
      <c r="FX25" s="82" t="s">
        <v>104</v>
      </c>
      <c r="FY25" s="82" t="s">
        <v>104</v>
      </c>
    </row>
    <row r="26" spans="1:181" s="56" customFormat="1" ht="14.25" customHeight="1">
      <c r="A26" s="55"/>
      <c r="B26" s="172" t="s">
        <v>156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3"/>
      <c r="AE26" s="152" t="s">
        <v>115</v>
      </c>
      <c r="AF26" s="153"/>
      <c r="AG26" s="153"/>
      <c r="AH26" s="153"/>
      <c r="AI26" s="153"/>
      <c r="AJ26" s="153"/>
      <c r="AK26" s="153"/>
      <c r="AL26" s="153"/>
      <c r="AM26" s="154"/>
      <c r="AN26" s="152" t="s">
        <v>116</v>
      </c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4"/>
      <c r="BE26" s="144">
        <v>6850</v>
      </c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6"/>
      <c r="BU26" s="144" t="s">
        <v>104</v>
      </c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6"/>
      <c r="CL26" s="144" t="s">
        <v>104</v>
      </c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  <c r="DE26" s="144" t="s">
        <v>104</v>
      </c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6"/>
      <c r="DV26" s="144" t="s">
        <v>104</v>
      </c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6"/>
      <c r="EM26" s="144">
        <v>6850</v>
      </c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6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  <c r="FL26" s="82">
        <v>6850</v>
      </c>
      <c r="FM26" s="82" t="s">
        <v>104</v>
      </c>
      <c r="FN26" s="82" t="s">
        <v>104</v>
      </c>
      <c r="FO26" s="82" t="s">
        <v>104</v>
      </c>
      <c r="FP26" s="82" t="s">
        <v>104</v>
      </c>
      <c r="FQ26" s="82">
        <v>6850</v>
      </c>
      <c r="FR26" s="82"/>
      <c r="FS26" s="82">
        <v>6850</v>
      </c>
      <c r="FT26" s="82" t="s">
        <v>104</v>
      </c>
      <c r="FU26" s="82" t="s">
        <v>104</v>
      </c>
      <c r="FV26" s="82" t="s">
        <v>104</v>
      </c>
      <c r="FW26" s="82" t="s">
        <v>104</v>
      </c>
      <c r="FX26" s="82">
        <v>6850</v>
      </c>
      <c r="FY26" s="82"/>
    </row>
    <row r="27" spans="1:181" s="56" customFormat="1" ht="40.5" customHeight="1">
      <c r="A27" s="55"/>
      <c r="B27" s="170" t="s">
        <v>368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1"/>
      <c r="AE27" s="152" t="s">
        <v>369</v>
      </c>
      <c r="AF27" s="153"/>
      <c r="AG27" s="153"/>
      <c r="AH27" s="153"/>
      <c r="AI27" s="153"/>
      <c r="AJ27" s="153"/>
      <c r="AK27" s="153"/>
      <c r="AL27" s="153"/>
      <c r="AM27" s="154"/>
      <c r="AN27" s="152" t="s">
        <v>116</v>
      </c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44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6"/>
      <c r="BU27" s="144" t="s">
        <v>104</v>
      </c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6"/>
      <c r="CL27" s="144" t="s">
        <v>104</v>
      </c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6"/>
      <c r="DE27" s="144" t="s">
        <v>104</v>
      </c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 t="s">
        <v>104</v>
      </c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6"/>
      <c r="EM27" s="144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6"/>
      <c r="EZ27" s="144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6"/>
      <c r="FL27" s="83"/>
      <c r="FM27" s="82" t="s">
        <v>104</v>
      </c>
      <c r="FN27" s="82" t="s">
        <v>104</v>
      </c>
      <c r="FO27" s="82" t="s">
        <v>104</v>
      </c>
      <c r="FP27" s="82" t="s">
        <v>104</v>
      </c>
      <c r="FQ27" s="83"/>
      <c r="FR27" s="83"/>
      <c r="FS27" s="83"/>
      <c r="FT27" s="82" t="s">
        <v>104</v>
      </c>
      <c r="FU27" s="82" t="s">
        <v>104</v>
      </c>
      <c r="FV27" s="82" t="s">
        <v>104</v>
      </c>
      <c r="FW27" s="82" t="s">
        <v>104</v>
      </c>
      <c r="FX27" s="83"/>
      <c r="FY27" s="83"/>
    </row>
    <row r="28" spans="1:181" s="56" customFormat="1" ht="27.75" customHeight="1">
      <c r="A28" s="55"/>
      <c r="B28" s="172" t="s">
        <v>157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  <c r="AE28" s="152" t="s">
        <v>158</v>
      </c>
      <c r="AF28" s="153"/>
      <c r="AG28" s="153"/>
      <c r="AH28" s="153"/>
      <c r="AI28" s="153"/>
      <c r="AJ28" s="153"/>
      <c r="AK28" s="153"/>
      <c r="AL28" s="153"/>
      <c r="AM28" s="154"/>
      <c r="AN28" s="152" t="s">
        <v>104</v>
      </c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4"/>
      <c r="BE28" s="144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6"/>
      <c r="BU28" s="144" t="s">
        <v>104</v>
      </c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6"/>
      <c r="CL28" s="144" t="s">
        <v>104</v>
      </c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  <c r="DE28" s="144" t="s">
        <v>104</v>
      </c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6"/>
      <c r="DV28" s="144" t="s">
        <v>104</v>
      </c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6"/>
      <c r="EM28" s="144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6"/>
      <c r="EZ28" s="144" t="s">
        <v>104</v>
      </c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  <c r="FL28" s="82"/>
      <c r="FM28" s="82" t="s">
        <v>104</v>
      </c>
      <c r="FN28" s="82" t="s">
        <v>104</v>
      </c>
      <c r="FO28" s="82" t="s">
        <v>104</v>
      </c>
      <c r="FP28" s="82" t="s">
        <v>104</v>
      </c>
      <c r="FQ28" s="82"/>
      <c r="FR28" s="82" t="s">
        <v>104</v>
      </c>
      <c r="FS28" s="82"/>
      <c r="FT28" s="82" t="s">
        <v>104</v>
      </c>
      <c r="FU28" s="82" t="s">
        <v>104</v>
      </c>
      <c r="FV28" s="82" t="s">
        <v>104</v>
      </c>
      <c r="FW28" s="82" t="s">
        <v>104</v>
      </c>
      <c r="FX28" s="82"/>
      <c r="FY28" s="82" t="s">
        <v>104</v>
      </c>
    </row>
    <row r="29" spans="1:181" s="56" customFormat="1" ht="54.75" customHeight="1">
      <c r="A29" s="55"/>
      <c r="B29" s="168" t="s">
        <v>328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  <c r="AE29" s="152" t="s">
        <v>159</v>
      </c>
      <c r="AF29" s="153"/>
      <c r="AG29" s="153"/>
      <c r="AH29" s="153"/>
      <c r="AI29" s="153"/>
      <c r="AJ29" s="153"/>
      <c r="AK29" s="153"/>
      <c r="AL29" s="153"/>
      <c r="AM29" s="154"/>
      <c r="AN29" s="152" t="s">
        <v>136</v>
      </c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/>
      <c r="BE29" s="144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6"/>
      <c r="BU29" s="144" t="s">
        <v>104</v>
      </c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6"/>
      <c r="CL29" s="144" t="s">
        <v>104</v>
      </c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  <c r="DE29" s="144" t="s">
        <v>104</v>
      </c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6"/>
      <c r="DV29" s="144" t="s">
        <v>104</v>
      </c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6"/>
      <c r="EM29" s="144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6"/>
      <c r="EZ29" s="144" t="s">
        <v>104</v>
      </c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6"/>
      <c r="FL29" s="82"/>
      <c r="FM29" s="82" t="s">
        <v>104</v>
      </c>
      <c r="FN29" s="82" t="s">
        <v>104</v>
      </c>
      <c r="FO29" s="82" t="s">
        <v>104</v>
      </c>
      <c r="FP29" s="82" t="s">
        <v>104</v>
      </c>
      <c r="FQ29" s="82"/>
      <c r="FR29" s="82" t="s">
        <v>104</v>
      </c>
      <c r="FS29" s="82"/>
      <c r="FT29" s="82" t="s">
        <v>104</v>
      </c>
      <c r="FU29" s="82" t="s">
        <v>104</v>
      </c>
      <c r="FV29" s="82" t="s">
        <v>104</v>
      </c>
      <c r="FW29" s="82" t="s">
        <v>104</v>
      </c>
      <c r="FX29" s="82"/>
      <c r="FY29" s="82" t="s">
        <v>104</v>
      </c>
    </row>
    <row r="30" spans="1:181" s="56" customFormat="1" ht="41.25" customHeight="1">
      <c r="A30" s="55"/>
      <c r="B30" s="158" t="s">
        <v>169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/>
      <c r="AE30" s="152" t="s">
        <v>160</v>
      </c>
      <c r="AF30" s="153"/>
      <c r="AG30" s="153"/>
      <c r="AH30" s="153"/>
      <c r="AI30" s="153"/>
      <c r="AJ30" s="153"/>
      <c r="AK30" s="153"/>
      <c r="AL30" s="153"/>
      <c r="AM30" s="154"/>
      <c r="AN30" s="152" t="s">
        <v>137</v>
      </c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 t="s">
        <v>104</v>
      </c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6"/>
      <c r="CL30" s="144" t="s">
        <v>104</v>
      </c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  <c r="DE30" s="144" t="s">
        <v>104</v>
      </c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6"/>
      <c r="DV30" s="144" t="s">
        <v>104</v>
      </c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6"/>
      <c r="EM30" s="144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 t="s">
        <v>104</v>
      </c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  <c r="FL30" s="82"/>
      <c r="FM30" s="82" t="s">
        <v>104</v>
      </c>
      <c r="FN30" s="82" t="s">
        <v>104</v>
      </c>
      <c r="FO30" s="82" t="s">
        <v>104</v>
      </c>
      <c r="FP30" s="82" t="s">
        <v>104</v>
      </c>
      <c r="FQ30" s="82"/>
      <c r="FR30" s="82" t="s">
        <v>104</v>
      </c>
      <c r="FS30" s="82"/>
      <c r="FT30" s="82" t="s">
        <v>104</v>
      </c>
      <c r="FU30" s="82" t="s">
        <v>104</v>
      </c>
      <c r="FV30" s="82" t="s">
        <v>104</v>
      </c>
      <c r="FW30" s="82" t="s">
        <v>104</v>
      </c>
      <c r="FX30" s="82"/>
      <c r="FY30" s="82" t="s">
        <v>104</v>
      </c>
    </row>
    <row r="31" spans="1:181" s="56" customFormat="1" ht="41.25" customHeight="1">
      <c r="A31" s="55"/>
      <c r="B31" s="158" t="s">
        <v>170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9"/>
      <c r="AE31" s="152" t="s">
        <v>161</v>
      </c>
      <c r="AF31" s="153"/>
      <c r="AG31" s="153"/>
      <c r="AH31" s="153"/>
      <c r="AI31" s="153"/>
      <c r="AJ31" s="153"/>
      <c r="AK31" s="153"/>
      <c r="AL31" s="153"/>
      <c r="AM31" s="154"/>
      <c r="AN31" s="152" t="s">
        <v>138</v>
      </c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44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 t="s">
        <v>104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6"/>
      <c r="CL31" s="144" t="s">
        <v>104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  <c r="DE31" s="144" t="s">
        <v>104</v>
      </c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6"/>
      <c r="DV31" s="144" t="s">
        <v>104</v>
      </c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6"/>
      <c r="EM31" s="144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 t="s">
        <v>104</v>
      </c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  <c r="FL31" s="82"/>
      <c r="FM31" s="82" t="s">
        <v>104</v>
      </c>
      <c r="FN31" s="82" t="s">
        <v>104</v>
      </c>
      <c r="FO31" s="82" t="s">
        <v>104</v>
      </c>
      <c r="FP31" s="82" t="s">
        <v>104</v>
      </c>
      <c r="FQ31" s="82"/>
      <c r="FR31" s="82" t="s">
        <v>104</v>
      </c>
      <c r="FS31" s="82"/>
      <c r="FT31" s="82" t="s">
        <v>104</v>
      </c>
      <c r="FU31" s="82" t="s">
        <v>104</v>
      </c>
      <c r="FV31" s="82" t="s">
        <v>104</v>
      </c>
      <c r="FW31" s="82" t="s">
        <v>104</v>
      </c>
      <c r="FX31" s="82"/>
      <c r="FY31" s="82" t="s">
        <v>104</v>
      </c>
    </row>
    <row r="32" spans="1:181" s="56" customFormat="1" ht="41.25" customHeight="1">
      <c r="A32" s="55"/>
      <c r="B32" s="158" t="s">
        <v>171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9"/>
      <c r="AE32" s="152" t="s">
        <v>162</v>
      </c>
      <c r="AF32" s="153"/>
      <c r="AG32" s="153"/>
      <c r="AH32" s="153"/>
      <c r="AI32" s="153"/>
      <c r="AJ32" s="153"/>
      <c r="AK32" s="153"/>
      <c r="AL32" s="153"/>
      <c r="AM32" s="154"/>
      <c r="AN32" s="152" t="s">
        <v>166</v>
      </c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4"/>
      <c r="BE32" s="144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44" t="s">
        <v>104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6"/>
      <c r="CL32" s="144" t="s">
        <v>104</v>
      </c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  <c r="DE32" s="144" t="s">
        <v>104</v>
      </c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6"/>
      <c r="DV32" s="144" t="s">
        <v>104</v>
      </c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6"/>
      <c r="EM32" s="144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6"/>
      <c r="EZ32" s="144" t="s">
        <v>104</v>
      </c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6"/>
      <c r="FL32" s="82"/>
      <c r="FM32" s="82" t="s">
        <v>104</v>
      </c>
      <c r="FN32" s="82" t="s">
        <v>104</v>
      </c>
      <c r="FO32" s="82" t="s">
        <v>104</v>
      </c>
      <c r="FP32" s="82" t="s">
        <v>104</v>
      </c>
      <c r="FQ32" s="82"/>
      <c r="FR32" s="82" t="s">
        <v>104</v>
      </c>
      <c r="FS32" s="82"/>
      <c r="FT32" s="82" t="s">
        <v>104</v>
      </c>
      <c r="FU32" s="82" t="s">
        <v>104</v>
      </c>
      <c r="FV32" s="82" t="s">
        <v>104</v>
      </c>
      <c r="FW32" s="82" t="s">
        <v>104</v>
      </c>
      <c r="FX32" s="82"/>
      <c r="FY32" s="82" t="s">
        <v>104</v>
      </c>
    </row>
    <row r="33" spans="1:181" s="56" customFormat="1" ht="27.75" customHeight="1">
      <c r="A33" s="55"/>
      <c r="B33" s="158" t="s">
        <v>172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9"/>
      <c r="AE33" s="152" t="s">
        <v>163</v>
      </c>
      <c r="AF33" s="153"/>
      <c r="AG33" s="153"/>
      <c r="AH33" s="153"/>
      <c r="AI33" s="153"/>
      <c r="AJ33" s="153"/>
      <c r="AK33" s="153"/>
      <c r="AL33" s="153"/>
      <c r="AM33" s="154"/>
      <c r="AN33" s="152" t="s">
        <v>167</v>
      </c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4"/>
      <c r="BE33" s="144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6"/>
      <c r="BU33" s="144" t="s">
        <v>104</v>
      </c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6"/>
      <c r="CL33" s="144" t="s">
        <v>104</v>
      </c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6"/>
      <c r="DE33" s="144" t="s">
        <v>104</v>
      </c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6"/>
      <c r="DV33" s="144" t="s">
        <v>104</v>
      </c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6"/>
      <c r="EM33" s="144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6"/>
      <c r="EZ33" s="144" t="s">
        <v>104</v>
      </c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6"/>
      <c r="FL33" s="82"/>
      <c r="FM33" s="82" t="s">
        <v>104</v>
      </c>
      <c r="FN33" s="82" t="s">
        <v>104</v>
      </c>
      <c r="FO33" s="82" t="s">
        <v>104</v>
      </c>
      <c r="FP33" s="82" t="s">
        <v>104</v>
      </c>
      <c r="FQ33" s="82"/>
      <c r="FR33" s="82" t="s">
        <v>104</v>
      </c>
      <c r="FS33" s="82"/>
      <c r="FT33" s="82" t="s">
        <v>104</v>
      </c>
      <c r="FU33" s="82" t="s">
        <v>104</v>
      </c>
      <c r="FV33" s="82" t="s">
        <v>104</v>
      </c>
      <c r="FW33" s="82" t="s">
        <v>104</v>
      </c>
      <c r="FX33" s="82"/>
      <c r="FY33" s="82" t="s">
        <v>104</v>
      </c>
    </row>
    <row r="34" spans="1:181" s="56" customFormat="1" ht="41.25" customHeight="1">
      <c r="A34" s="55"/>
      <c r="B34" s="168" t="s">
        <v>173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9"/>
      <c r="AE34" s="152" t="s">
        <v>164</v>
      </c>
      <c r="AF34" s="153"/>
      <c r="AG34" s="153"/>
      <c r="AH34" s="153"/>
      <c r="AI34" s="153"/>
      <c r="AJ34" s="153"/>
      <c r="AK34" s="153"/>
      <c r="AL34" s="153"/>
      <c r="AM34" s="154"/>
      <c r="AN34" s="152" t="s">
        <v>140</v>
      </c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4"/>
      <c r="BE34" s="144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 t="s">
        <v>104</v>
      </c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6"/>
      <c r="CL34" s="144" t="s">
        <v>104</v>
      </c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  <c r="DE34" s="144" t="s">
        <v>104</v>
      </c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6"/>
      <c r="DV34" s="144" t="s">
        <v>104</v>
      </c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6"/>
      <c r="EM34" s="144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 t="s">
        <v>104</v>
      </c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  <c r="FL34" s="82"/>
      <c r="FM34" s="82" t="s">
        <v>104</v>
      </c>
      <c r="FN34" s="82" t="s">
        <v>104</v>
      </c>
      <c r="FO34" s="82" t="s">
        <v>104</v>
      </c>
      <c r="FP34" s="82" t="s">
        <v>104</v>
      </c>
      <c r="FQ34" s="82"/>
      <c r="FR34" s="82" t="s">
        <v>104</v>
      </c>
      <c r="FS34" s="82"/>
      <c r="FT34" s="82" t="s">
        <v>104</v>
      </c>
      <c r="FU34" s="82" t="s">
        <v>104</v>
      </c>
      <c r="FV34" s="82" t="s">
        <v>104</v>
      </c>
      <c r="FW34" s="82" t="s">
        <v>104</v>
      </c>
      <c r="FX34" s="82"/>
      <c r="FY34" s="82" t="s">
        <v>104</v>
      </c>
    </row>
    <row r="35" spans="1:181" s="56" customFormat="1" ht="41.25" customHeight="1">
      <c r="A35" s="55"/>
      <c r="B35" s="158" t="s">
        <v>174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9"/>
      <c r="AE35" s="152" t="s">
        <v>165</v>
      </c>
      <c r="AF35" s="153"/>
      <c r="AG35" s="153"/>
      <c r="AH35" s="153"/>
      <c r="AI35" s="153"/>
      <c r="AJ35" s="153"/>
      <c r="AK35" s="153"/>
      <c r="AL35" s="153"/>
      <c r="AM35" s="154"/>
      <c r="AN35" s="152" t="s">
        <v>168</v>
      </c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4"/>
      <c r="BE35" s="144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6"/>
      <c r="BU35" s="144" t="s">
        <v>104</v>
      </c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6"/>
      <c r="CL35" s="144" t="s">
        <v>104</v>
      </c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6"/>
      <c r="DE35" s="144" t="s">
        <v>104</v>
      </c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6"/>
      <c r="DV35" s="144" t="s">
        <v>104</v>
      </c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6"/>
      <c r="EM35" s="144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6"/>
      <c r="EZ35" s="144" t="s">
        <v>104</v>
      </c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6"/>
      <c r="FL35" s="82"/>
      <c r="FM35" s="82" t="s">
        <v>104</v>
      </c>
      <c r="FN35" s="82" t="s">
        <v>104</v>
      </c>
      <c r="FO35" s="82" t="s">
        <v>104</v>
      </c>
      <c r="FP35" s="82" t="s">
        <v>104</v>
      </c>
      <c r="FQ35" s="82"/>
      <c r="FR35" s="82" t="s">
        <v>104</v>
      </c>
      <c r="FS35" s="82"/>
      <c r="FT35" s="82" t="s">
        <v>104</v>
      </c>
      <c r="FU35" s="82" t="s">
        <v>104</v>
      </c>
      <c r="FV35" s="82" t="s">
        <v>104</v>
      </c>
      <c r="FW35" s="82" t="s">
        <v>104</v>
      </c>
      <c r="FX35" s="82"/>
      <c r="FY35" s="82" t="s">
        <v>104</v>
      </c>
    </row>
    <row r="36" spans="1:181" s="50" customFormat="1" ht="6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</row>
    <row r="37" spans="160:181" s="13" customFormat="1" ht="10.5" customHeight="1">
      <c r="FD37" s="22" t="s">
        <v>30</v>
      </c>
      <c r="FF37" s="131"/>
      <c r="FG37" s="131"/>
      <c r="FH37" s="131"/>
      <c r="FI37" s="131"/>
      <c r="FJ37" s="131"/>
      <c r="FK37" s="131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</row>
    <row r="38" spans="160:181" s="13" customFormat="1" ht="10.5" customHeight="1">
      <c r="FD38" s="22" t="s">
        <v>31</v>
      </c>
      <c r="FF38" s="121"/>
      <c r="FG38" s="121"/>
      <c r="FH38" s="121"/>
      <c r="FI38" s="121"/>
      <c r="FJ38" s="121"/>
      <c r="FK38" s="121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</row>
    <row r="39" spans="1:181" s="50" customFormat="1" ht="3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</row>
    <row r="40" spans="1:181" s="57" customFormat="1" ht="13.5">
      <c r="A40" s="165">
        <v>1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7"/>
      <c r="AE40" s="165">
        <v>2</v>
      </c>
      <c r="AF40" s="166"/>
      <c r="AG40" s="166"/>
      <c r="AH40" s="166"/>
      <c r="AI40" s="166"/>
      <c r="AJ40" s="166"/>
      <c r="AK40" s="166"/>
      <c r="AL40" s="166"/>
      <c r="AM40" s="167"/>
      <c r="AN40" s="165">
        <v>3</v>
      </c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7"/>
      <c r="BE40" s="165">
        <v>4</v>
      </c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7"/>
      <c r="BU40" s="165">
        <v>5</v>
      </c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7"/>
      <c r="CL40" s="165">
        <v>6</v>
      </c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7"/>
      <c r="DE40" s="165">
        <v>7</v>
      </c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7"/>
      <c r="DV40" s="165">
        <v>8</v>
      </c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7"/>
      <c r="EM40" s="165">
        <v>9</v>
      </c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7"/>
      <c r="EZ40" s="165">
        <v>10</v>
      </c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7"/>
      <c r="FL40" s="69">
        <v>11</v>
      </c>
      <c r="FM40" s="69">
        <v>12</v>
      </c>
      <c r="FN40" s="69">
        <v>13</v>
      </c>
      <c r="FO40" s="69">
        <v>14</v>
      </c>
      <c r="FP40" s="69">
        <v>15</v>
      </c>
      <c r="FQ40" s="69">
        <v>16</v>
      </c>
      <c r="FR40" s="69">
        <v>17</v>
      </c>
      <c r="FS40" s="69">
        <v>18</v>
      </c>
      <c r="FT40" s="69">
        <v>19</v>
      </c>
      <c r="FU40" s="69">
        <v>20</v>
      </c>
      <c r="FV40" s="69">
        <v>21</v>
      </c>
      <c r="FW40" s="69">
        <v>22</v>
      </c>
      <c r="FX40" s="69">
        <v>23</v>
      </c>
      <c r="FY40" s="69">
        <v>24</v>
      </c>
    </row>
    <row r="41" spans="1:181" s="56" customFormat="1" ht="41.25" customHeight="1">
      <c r="A41" s="55"/>
      <c r="B41" s="158" t="s">
        <v>185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52" t="s">
        <v>175</v>
      </c>
      <c r="AF41" s="153"/>
      <c r="AG41" s="153"/>
      <c r="AH41" s="153"/>
      <c r="AI41" s="153"/>
      <c r="AJ41" s="153"/>
      <c r="AK41" s="153"/>
      <c r="AL41" s="153"/>
      <c r="AM41" s="154"/>
      <c r="AN41" s="152" t="s">
        <v>182</v>
      </c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4"/>
      <c r="BE41" s="144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6"/>
      <c r="BU41" s="144" t="s">
        <v>104</v>
      </c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6"/>
      <c r="CL41" s="144" t="s">
        <v>104</v>
      </c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6"/>
      <c r="DE41" s="144" t="s">
        <v>104</v>
      </c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6"/>
      <c r="DV41" s="144" t="s">
        <v>104</v>
      </c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6"/>
      <c r="EM41" s="144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6"/>
      <c r="EZ41" s="144" t="s">
        <v>104</v>
      </c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6"/>
      <c r="FL41" s="82"/>
      <c r="FM41" s="82" t="s">
        <v>104</v>
      </c>
      <c r="FN41" s="82" t="s">
        <v>104</v>
      </c>
      <c r="FO41" s="82" t="s">
        <v>104</v>
      </c>
      <c r="FP41" s="82" t="s">
        <v>104</v>
      </c>
      <c r="FQ41" s="82"/>
      <c r="FR41" s="82" t="s">
        <v>104</v>
      </c>
      <c r="FS41" s="82"/>
      <c r="FT41" s="82" t="s">
        <v>104</v>
      </c>
      <c r="FU41" s="82" t="s">
        <v>104</v>
      </c>
      <c r="FV41" s="82" t="s">
        <v>104</v>
      </c>
      <c r="FW41" s="82" t="s">
        <v>104</v>
      </c>
      <c r="FX41" s="82"/>
      <c r="FY41" s="82" t="s">
        <v>104</v>
      </c>
    </row>
    <row r="42" spans="1:181" s="56" customFormat="1" ht="27.75" customHeight="1">
      <c r="A42" s="55"/>
      <c r="B42" s="158" t="s">
        <v>186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52" t="s">
        <v>176</v>
      </c>
      <c r="AF42" s="153"/>
      <c r="AG42" s="153"/>
      <c r="AH42" s="153"/>
      <c r="AI42" s="153"/>
      <c r="AJ42" s="153"/>
      <c r="AK42" s="153"/>
      <c r="AL42" s="153"/>
      <c r="AM42" s="154"/>
      <c r="AN42" s="152" t="s">
        <v>183</v>
      </c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4"/>
      <c r="BE42" s="144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6"/>
      <c r="BU42" s="144" t="s">
        <v>104</v>
      </c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6"/>
      <c r="CL42" s="144" t="s">
        <v>104</v>
      </c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6"/>
      <c r="DE42" s="144" t="s">
        <v>104</v>
      </c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6"/>
      <c r="DV42" s="144" t="s">
        <v>104</v>
      </c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6"/>
      <c r="EM42" s="144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6"/>
      <c r="EZ42" s="144" t="s">
        <v>104</v>
      </c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6"/>
      <c r="FL42" s="82"/>
      <c r="FM42" s="82" t="s">
        <v>104</v>
      </c>
      <c r="FN42" s="82" t="s">
        <v>104</v>
      </c>
      <c r="FO42" s="82" t="s">
        <v>104</v>
      </c>
      <c r="FP42" s="82" t="s">
        <v>104</v>
      </c>
      <c r="FQ42" s="82"/>
      <c r="FR42" s="82" t="s">
        <v>104</v>
      </c>
      <c r="FS42" s="82"/>
      <c r="FT42" s="82" t="s">
        <v>104</v>
      </c>
      <c r="FU42" s="82" t="s">
        <v>104</v>
      </c>
      <c r="FV42" s="82" t="s">
        <v>104</v>
      </c>
      <c r="FW42" s="82" t="s">
        <v>104</v>
      </c>
      <c r="FX42" s="82"/>
      <c r="FY42" s="82" t="s">
        <v>104</v>
      </c>
    </row>
    <row r="43" spans="1:181" s="56" customFormat="1" ht="27.75" customHeight="1">
      <c r="A43" s="55"/>
      <c r="B43" s="158" t="s">
        <v>187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9"/>
      <c r="AE43" s="152" t="s">
        <v>177</v>
      </c>
      <c r="AF43" s="153"/>
      <c r="AG43" s="153"/>
      <c r="AH43" s="153"/>
      <c r="AI43" s="153"/>
      <c r="AJ43" s="153"/>
      <c r="AK43" s="153"/>
      <c r="AL43" s="153"/>
      <c r="AM43" s="154"/>
      <c r="AN43" s="152" t="s">
        <v>184</v>
      </c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4"/>
      <c r="BE43" s="144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6"/>
      <c r="BU43" s="144" t="s">
        <v>104</v>
      </c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6"/>
      <c r="CL43" s="144" t="s">
        <v>104</v>
      </c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6"/>
      <c r="DE43" s="144" t="s">
        <v>104</v>
      </c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6"/>
      <c r="DV43" s="144" t="s">
        <v>104</v>
      </c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6"/>
      <c r="EM43" s="144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6"/>
      <c r="EZ43" s="144" t="s">
        <v>104</v>
      </c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6"/>
      <c r="FL43" s="82"/>
      <c r="FM43" s="82" t="s">
        <v>104</v>
      </c>
      <c r="FN43" s="82" t="s">
        <v>104</v>
      </c>
      <c r="FO43" s="82" t="s">
        <v>104</v>
      </c>
      <c r="FP43" s="82" t="s">
        <v>104</v>
      </c>
      <c r="FQ43" s="82"/>
      <c r="FR43" s="82" t="s">
        <v>104</v>
      </c>
      <c r="FS43" s="82"/>
      <c r="FT43" s="82" t="s">
        <v>104</v>
      </c>
      <c r="FU43" s="82" t="s">
        <v>104</v>
      </c>
      <c r="FV43" s="82" t="s">
        <v>104</v>
      </c>
      <c r="FW43" s="82" t="s">
        <v>104</v>
      </c>
      <c r="FX43" s="82"/>
      <c r="FY43" s="82" t="s">
        <v>104</v>
      </c>
    </row>
    <row r="44" spans="1:181" s="54" customFormat="1" ht="27.75" customHeight="1">
      <c r="A44" s="53"/>
      <c r="B44" s="160" t="s">
        <v>117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1"/>
      <c r="AE44" s="162" t="s">
        <v>118</v>
      </c>
      <c r="AF44" s="163"/>
      <c r="AG44" s="163"/>
      <c r="AH44" s="163"/>
      <c r="AI44" s="163"/>
      <c r="AJ44" s="163"/>
      <c r="AK44" s="163"/>
      <c r="AL44" s="163"/>
      <c r="AM44" s="164"/>
      <c r="AN44" s="162" t="s">
        <v>104</v>
      </c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4"/>
      <c r="BE44" s="155">
        <f>BE45+BE63+BE86</f>
        <v>54536.89</v>
      </c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7"/>
      <c r="BU44" s="155">
        <f>BU45+BU63+BU86</f>
        <v>44176.759999999995</v>
      </c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7"/>
      <c r="CL44" s="155">
        <f>CL86</f>
        <v>3510.13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7"/>
      <c r="DE44" s="155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7"/>
      <c r="DV44" s="155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7"/>
      <c r="EM44" s="155">
        <f>EM86+EM75+EM45</f>
        <v>6850</v>
      </c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7"/>
      <c r="EZ44" s="155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7"/>
      <c r="FL44" s="83">
        <f>54536.89+952.87</f>
        <v>55489.76</v>
      </c>
      <c r="FM44" s="83">
        <f>44176.76+952.87</f>
        <v>45129.630000000005</v>
      </c>
      <c r="FN44" s="83">
        <v>3510.13</v>
      </c>
      <c r="FO44" s="83"/>
      <c r="FP44" s="83"/>
      <c r="FQ44" s="83">
        <v>6850</v>
      </c>
      <c r="FR44" s="83"/>
      <c r="FS44" s="83">
        <f>54536.89+829.35</f>
        <v>55366.24</v>
      </c>
      <c r="FT44" s="83">
        <f>44176.76+829.35</f>
        <v>45006.11</v>
      </c>
      <c r="FU44" s="83">
        <v>3510.13</v>
      </c>
      <c r="FV44" s="83"/>
      <c r="FW44" s="83"/>
      <c r="FX44" s="83">
        <v>6850</v>
      </c>
      <c r="FY44" s="83"/>
    </row>
    <row r="45" spans="1:181" s="56" customFormat="1" ht="54.75" customHeight="1">
      <c r="A45" s="55"/>
      <c r="B45" s="172" t="s">
        <v>190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3"/>
      <c r="AE45" s="152" t="s">
        <v>119</v>
      </c>
      <c r="AF45" s="153"/>
      <c r="AG45" s="153"/>
      <c r="AH45" s="153"/>
      <c r="AI45" s="153"/>
      <c r="AJ45" s="153"/>
      <c r="AK45" s="153"/>
      <c r="AL45" s="153"/>
      <c r="AM45" s="154"/>
      <c r="AN45" s="152" t="s">
        <v>103</v>
      </c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4"/>
      <c r="BE45" s="144">
        <f>BE46</f>
        <v>21990.48</v>
      </c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6"/>
      <c r="BU45" s="144">
        <f>BU46</f>
        <v>20217.78</v>
      </c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6"/>
      <c r="CL45" s="144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  <c r="DE45" s="144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6"/>
      <c r="DV45" s="144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6"/>
      <c r="EM45" s="144">
        <v>1772.7</v>
      </c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6"/>
      <c r="EZ45" s="144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6"/>
      <c r="FL45" s="84">
        <v>21990.48</v>
      </c>
      <c r="FM45" s="84">
        <v>20217.78</v>
      </c>
      <c r="FN45" s="84"/>
      <c r="FO45" s="84"/>
      <c r="FP45" s="84"/>
      <c r="FQ45" s="84">
        <v>1772.7</v>
      </c>
      <c r="FR45" s="84"/>
      <c r="FS45" s="84">
        <v>21990.48</v>
      </c>
      <c r="FT45" s="84">
        <v>20217.78</v>
      </c>
      <c r="FU45" s="84"/>
      <c r="FV45" s="84"/>
      <c r="FW45" s="84"/>
      <c r="FX45" s="84">
        <v>1772.7</v>
      </c>
      <c r="FY45" s="84"/>
    </row>
    <row r="46" spans="1:181" s="56" customFormat="1" ht="41.25" customHeight="1">
      <c r="A46" s="55"/>
      <c r="B46" s="168" t="s">
        <v>219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9"/>
      <c r="AE46" s="152" t="s">
        <v>120</v>
      </c>
      <c r="AF46" s="153"/>
      <c r="AG46" s="153"/>
      <c r="AH46" s="153"/>
      <c r="AI46" s="153"/>
      <c r="AJ46" s="153"/>
      <c r="AK46" s="153"/>
      <c r="AL46" s="153"/>
      <c r="AM46" s="154"/>
      <c r="AN46" s="152" t="s">
        <v>105</v>
      </c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4"/>
      <c r="BE46" s="144">
        <f>SUM(BE47:BT50)</f>
        <v>21990.48</v>
      </c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6"/>
      <c r="BU46" s="144">
        <f>BE46-EM46</f>
        <v>20217.78</v>
      </c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6"/>
      <c r="CL46" s="144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6"/>
      <c r="DE46" s="144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6"/>
      <c r="DV46" s="144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6"/>
      <c r="EM46" s="144">
        <v>1772.7</v>
      </c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6"/>
      <c r="EZ46" s="144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6"/>
      <c r="FL46" s="84">
        <v>21990.48</v>
      </c>
      <c r="FM46" s="84">
        <v>20217.78</v>
      </c>
      <c r="FN46" s="84"/>
      <c r="FO46" s="84"/>
      <c r="FP46" s="84"/>
      <c r="FQ46" s="84">
        <v>1772.7</v>
      </c>
      <c r="FR46" s="84"/>
      <c r="FS46" s="84">
        <v>21990.48</v>
      </c>
      <c r="FT46" s="84">
        <v>20217.78</v>
      </c>
      <c r="FU46" s="84"/>
      <c r="FV46" s="84"/>
      <c r="FW46" s="84"/>
      <c r="FX46" s="84">
        <v>1772.7</v>
      </c>
      <c r="FY46" s="84"/>
    </row>
    <row r="47" spans="1:181" s="56" customFormat="1" ht="27.75" customHeight="1">
      <c r="A47" s="55"/>
      <c r="B47" s="158" t="s">
        <v>191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9"/>
      <c r="AE47" s="152" t="s">
        <v>178</v>
      </c>
      <c r="AF47" s="153"/>
      <c r="AG47" s="153"/>
      <c r="AH47" s="153"/>
      <c r="AI47" s="153"/>
      <c r="AJ47" s="153"/>
      <c r="AK47" s="153"/>
      <c r="AL47" s="153"/>
      <c r="AM47" s="154"/>
      <c r="AN47" s="152" t="s">
        <v>106</v>
      </c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4"/>
      <c r="BE47" s="144">
        <f>15429.8+1350</f>
        <v>16779.8</v>
      </c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6"/>
      <c r="BU47" s="144">
        <v>15429.8</v>
      </c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6"/>
      <c r="CL47" s="144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6"/>
      <c r="DE47" s="144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6"/>
      <c r="DV47" s="144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6"/>
      <c r="EM47" s="144">
        <v>1350</v>
      </c>
      <c r="EN47" s="145"/>
      <c r="EO47" s="145"/>
      <c r="EP47" s="145"/>
      <c r="EQ47" s="145"/>
      <c r="ER47" s="145"/>
      <c r="ES47" s="145"/>
      <c r="ET47" s="145"/>
      <c r="EU47" s="145"/>
      <c r="EV47" s="145"/>
      <c r="EW47" s="145"/>
      <c r="EX47" s="145"/>
      <c r="EY47" s="146"/>
      <c r="EZ47" s="144"/>
      <c r="FA47" s="145"/>
      <c r="FB47" s="145"/>
      <c r="FC47" s="145"/>
      <c r="FD47" s="145"/>
      <c r="FE47" s="145"/>
      <c r="FF47" s="145"/>
      <c r="FG47" s="145"/>
      <c r="FH47" s="145"/>
      <c r="FI47" s="145"/>
      <c r="FJ47" s="145"/>
      <c r="FK47" s="146"/>
      <c r="FL47" s="84">
        <v>16779.8</v>
      </c>
      <c r="FM47" s="84">
        <v>15429.8</v>
      </c>
      <c r="FN47" s="84"/>
      <c r="FO47" s="84"/>
      <c r="FP47" s="84"/>
      <c r="FQ47" s="84">
        <v>1350</v>
      </c>
      <c r="FR47" s="84"/>
      <c r="FS47" s="84">
        <v>16779.8</v>
      </c>
      <c r="FT47" s="84">
        <v>15429.8</v>
      </c>
      <c r="FU47" s="84"/>
      <c r="FV47" s="84"/>
      <c r="FW47" s="84"/>
      <c r="FX47" s="84">
        <v>1350</v>
      </c>
      <c r="FY47" s="84"/>
    </row>
    <row r="48" spans="1:181" s="56" customFormat="1" ht="42" customHeight="1">
      <c r="A48" s="55"/>
      <c r="B48" s="158" t="s">
        <v>192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9"/>
      <c r="AE48" s="152" t="s">
        <v>179</v>
      </c>
      <c r="AF48" s="153"/>
      <c r="AG48" s="153"/>
      <c r="AH48" s="153"/>
      <c r="AI48" s="153"/>
      <c r="AJ48" s="153"/>
      <c r="AK48" s="153"/>
      <c r="AL48" s="153"/>
      <c r="AM48" s="154"/>
      <c r="AN48" s="152" t="s">
        <v>108</v>
      </c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4"/>
      <c r="BE48" s="144">
        <f>128.18+15</f>
        <v>143.18</v>
      </c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6"/>
      <c r="BU48" s="144">
        <f>BE48-EM48</f>
        <v>128.18</v>
      </c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6"/>
      <c r="CL48" s="144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6"/>
      <c r="DE48" s="144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6"/>
      <c r="DV48" s="144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6"/>
      <c r="EM48" s="144">
        <v>15</v>
      </c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6"/>
      <c r="EZ48" s="144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6"/>
      <c r="FL48" s="84">
        <v>143.18</v>
      </c>
      <c r="FM48" s="84">
        <v>128.18</v>
      </c>
      <c r="FN48" s="84"/>
      <c r="FO48" s="84"/>
      <c r="FP48" s="84"/>
      <c r="FQ48" s="84">
        <v>15</v>
      </c>
      <c r="FR48" s="85"/>
      <c r="FS48" s="84">
        <v>143.18</v>
      </c>
      <c r="FT48" s="84">
        <v>128.18</v>
      </c>
      <c r="FU48" s="84"/>
      <c r="FV48" s="84"/>
      <c r="FW48" s="84"/>
      <c r="FX48" s="84">
        <v>15</v>
      </c>
      <c r="FY48" s="85"/>
    </row>
    <row r="49" spans="1:181" s="56" customFormat="1" ht="56.25" customHeight="1">
      <c r="A49" s="55"/>
      <c r="B49" s="158" t="s">
        <v>193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9"/>
      <c r="AE49" s="152" t="s">
        <v>180</v>
      </c>
      <c r="AF49" s="153"/>
      <c r="AG49" s="153"/>
      <c r="AH49" s="153"/>
      <c r="AI49" s="153"/>
      <c r="AJ49" s="153"/>
      <c r="AK49" s="153"/>
      <c r="AL49" s="153"/>
      <c r="AM49" s="154"/>
      <c r="AN49" s="152" t="s">
        <v>188</v>
      </c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4"/>
      <c r="BE49" s="144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6"/>
      <c r="BU49" s="144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6"/>
      <c r="CL49" s="144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  <c r="DE49" s="144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6"/>
      <c r="DV49" s="144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6"/>
      <c r="EM49" s="144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6"/>
      <c r="EZ49" s="144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6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</row>
    <row r="50" spans="1:181" s="56" customFormat="1" ht="41.25" customHeight="1">
      <c r="A50" s="55"/>
      <c r="B50" s="158" t="s">
        <v>18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9"/>
      <c r="AE50" s="152" t="s">
        <v>181</v>
      </c>
      <c r="AF50" s="153"/>
      <c r="AG50" s="153"/>
      <c r="AH50" s="153"/>
      <c r="AI50" s="153"/>
      <c r="AJ50" s="153"/>
      <c r="AK50" s="153"/>
      <c r="AL50" s="153"/>
      <c r="AM50" s="154"/>
      <c r="AN50" s="152" t="s">
        <v>189</v>
      </c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4"/>
      <c r="BE50" s="144">
        <f>4659.8+407.7</f>
        <v>5067.5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6"/>
      <c r="BU50" s="144">
        <f>BE50-407.7</f>
        <v>4659.8</v>
      </c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6"/>
      <c r="CL50" s="144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6"/>
      <c r="DE50" s="144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6"/>
      <c r="EM50" s="144">
        <v>407.7</v>
      </c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6"/>
      <c r="EZ50" s="144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6"/>
      <c r="FL50" s="84">
        <v>5067.5</v>
      </c>
      <c r="FM50" s="84">
        <v>4659.8</v>
      </c>
      <c r="FN50" s="84"/>
      <c r="FO50" s="84"/>
      <c r="FP50" s="84"/>
      <c r="FQ50" s="84">
        <v>407.7</v>
      </c>
      <c r="FR50" s="84"/>
      <c r="FS50" s="84">
        <v>5067.5</v>
      </c>
      <c r="FT50" s="84">
        <v>4659.8</v>
      </c>
      <c r="FU50" s="84"/>
      <c r="FV50" s="84"/>
      <c r="FW50" s="84"/>
      <c r="FX50" s="84">
        <v>407.7</v>
      </c>
      <c r="FY50" s="84"/>
    </row>
    <row r="51" spans="1:181" s="56" customFormat="1" ht="41.25" customHeight="1">
      <c r="A51" s="55"/>
      <c r="B51" s="172" t="s">
        <v>194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3"/>
      <c r="AE51" s="152" t="s">
        <v>121</v>
      </c>
      <c r="AF51" s="153"/>
      <c r="AG51" s="153"/>
      <c r="AH51" s="153"/>
      <c r="AI51" s="153"/>
      <c r="AJ51" s="153"/>
      <c r="AK51" s="153"/>
      <c r="AL51" s="153"/>
      <c r="AM51" s="154"/>
      <c r="AN51" s="152" t="s">
        <v>130</v>
      </c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4"/>
      <c r="BE51" s="144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6"/>
      <c r="BU51" s="144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6"/>
      <c r="CL51" s="144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  <c r="DE51" s="144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6"/>
      <c r="DV51" s="144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6"/>
      <c r="EM51" s="144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6"/>
      <c r="EZ51" s="144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6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</row>
    <row r="52" spans="1:181" s="56" customFormat="1" ht="83.25" customHeight="1">
      <c r="A52" s="55"/>
      <c r="B52" s="168" t="s">
        <v>195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9"/>
      <c r="AE52" s="152" t="s">
        <v>122</v>
      </c>
      <c r="AF52" s="153"/>
      <c r="AG52" s="153"/>
      <c r="AH52" s="153"/>
      <c r="AI52" s="153"/>
      <c r="AJ52" s="153"/>
      <c r="AK52" s="153"/>
      <c r="AL52" s="153"/>
      <c r="AM52" s="154"/>
      <c r="AN52" s="152" t="s">
        <v>132</v>
      </c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4"/>
      <c r="BE52" s="144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6"/>
      <c r="BU52" s="144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6"/>
      <c r="CL52" s="144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6"/>
      <c r="DE52" s="144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6"/>
      <c r="DV52" s="144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6"/>
      <c r="EM52" s="144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6"/>
      <c r="EZ52" s="144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6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</row>
    <row r="53" spans="1:181" s="50" customFormat="1" ht="6" customHeight="1" thickBo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73"/>
      <c r="FM53" s="74"/>
      <c r="FN53" s="74"/>
      <c r="FO53" s="74"/>
      <c r="FP53" s="74"/>
      <c r="FQ53" s="74"/>
      <c r="FR53" s="75"/>
      <c r="FS53" s="76"/>
      <c r="FT53" s="71"/>
      <c r="FU53" s="71"/>
      <c r="FV53" s="71"/>
      <c r="FW53" s="71"/>
      <c r="FX53" s="71"/>
      <c r="FY53" s="71"/>
    </row>
    <row r="54" spans="160:181" s="13" customFormat="1" ht="10.5" customHeight="1">
      <c r="FD54" s="22" t="s">
        <v>30</v>
      </c>
      <c r="FF54" s="131"/>
      <c r="FG54" s="131"/>
      <c r="FH54" s="131"/>
      <c r="FI54" s="131"/>
      <c r="FJ54" s="131"/>
      <c r="FK54" s="131"/>
      <c r="FL54" s="77"/>
      <c r="FM54" s="77"/>
      <c r="FN54" s="77"/>
      <c r="FO54" s="77"/>
      <c r="FP54" s="77"/>
      <c r="FQ54" s="77"/>
      <c r="FR54" s="77"/>
      <c r="FS54" s="71"/>
      <c r="FT54" s="71"/>
      <c r="FU54" s="71"/>
      <c r="FV54" s="71"/>
      <c r="FW54" s="71"/>
      <c r="FX54" s="71"/>
      <c r="FY54" s="71"/>
    </row>
    <row r="55" spans="160:181" s="13" customFormat="1" ht="10.5" customHeight="1">
      <c r="FD55" s="22" t="s">
        <v>31</v>
      </c>
      <c r="FF55" s="121"/>
      <c r="FG55" s="121"/>
      <c r="FH55" s="121"/>
      <c r="FI55" s="121"/>
      <c r="FJ55" s="121"/>
      <c r="FK55" s="12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</row>
    <row r="56" spans="1:181" s="50" customFormat="1" ht="3" customHeight="1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</row>
    <row r="57" spans="1:181" s="57" customFormat="1" ht="13.5">
      <c r="A57" s="165">
        <v>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7"/>
      <c r="AE57" s="165">
        <v>2</v>
      </c>
      <c r="AF57" s="166"/>
      <c r="AG57" s="166"/>
      <c r="AH57" s="166"/>
      <c r="AI57" s="166"/>
      <c r="AJ57" s="166"/>
      <c r="AK57" s="166"/>
      <c r="AL57" s="166"/>
      <c r="AM57" s="167"/>
      <c r="AN57" s="165">
        <v>3</v>
      </c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7"/>
      <c r="BE57" s="165">
        <v>4</v>
      </c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7"/>
      <c r="BU57" s="165">
        <v>5</v>
      </c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7"/>
      <c r="CL57" s="165">
        <v>6</v>
      </c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7"/>
      <c r="DE57" s="165">
        <v>7</v>
      </c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7"/>
      <c r="DV57" s="165">
        <v>8</v>
      </c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7"/>
      <c r="EM57" s="165">
        <v>9</v>
      </c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7"/>
      <c r="EZ57" s="165">
        <v>10</v>
      </c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7"/>
      <c r="FL57" s="69">
        <v>11</v>
      </c>
      <c r="FM57" s="69">
        <v>12</v>
      </c>
      <c r="FN57" s="69">
        <v>13</v>
      </c>
      <c r="FO57" s="69">
        <v>14</v>
      </c>
      <c r="FP57" s="69">
        <v>15</v>
      </c>
      <c r="FQ57" s="69">
        <v>16</v>
      </c>
      <c r="FR57" s="69">
        <v>17</v>
      </c>
      <c r="FS57" s="69">
        <v>18</v>
      </c>
      <c r="FT57" s="69">
        <v>19</v>
      </c>
      <c r="FU57" s="69">
        <v>20</v>
      </c>
      <c r="FV57" s="69">
        <v>21</v>
      </c>
      <c r="FW57" s="69">
        <v>22</v>
      </c>
      <c r="FX57" s="69">
        <v>23</v>
      </c>
      <c r="FY57" s="69">
        <v>24</v>
      </c>
    </row>
    <row r="58" spans="1:181" s="56" customFormat="1" ht="94.5" customHeight="1">
      <c r="A58" s="55"/>
      <c r="B58" s="158" t="s">
        <v>329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9"/>
      <c r="AE58" s="152" t="s">
        <v>196</v>
      </c>
      <c r="AF58" s="153"/>
      <c r="AG58" s="153"/>
      <c r="AH58" s="153"/>
      <c r="AI58" s="153"/>
      <c r="AJ58" s="153"/>
      <c r="AK58" s="153"/>
      <c r="AL58" s="153"/>
      <c r="AM58" s="154"/>
      <c r="AN58" s="152" t="s">
        <v>133</v>
      </c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4"/>
      <c r="BE58" s="144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6"/>
      <c r="BU58" s="144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6"/>
      <c r="CL58" s="144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6"/>
      <c r="DE58" s="144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6"/>
      <c r="EM58" s="144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6"/>
      <c r="EZ58" s="144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6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</row>
    <row r="59" spans="1:181" s="56" customFormat="1" ht="67.5" customHeight="1">
      <c r="A59" s="55"/>
      <c r="B59" s="158" t="s">
        <v>210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9"/>
      <c r="AE59" s="152" t="s">
        <v>197</v>
      </c>
      <c r="AF59" s="153"/>
      <c r="AG59" s="153"/>
      <c r="AH59" s="153"/>
      <c r="AI59" s="153"/>
      <c r="AJ59" s="153"/>
      <c r="AK59" s="153"/>
      <c r="AL59" s="153"/>
      <c r="AM59" s="154"/>
      <c r="AN59" s="152" t="s">
        <v>134</v>
      </c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4"/>
      <c r="BE59" s="144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6"/>
      <c r="BU59" s="144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6"/>
      <c r="CL59" s="144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6"/>
      <c r="DE59" s="144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/>
      <c r="DQ59" s="145"/>
      <c r="DR59" s="145"/>
      <c r="DS59" s="145"/>
      <c r="DT59" s="145"/>
      <c r="DU59" s="146"/>
      <c r="DV59" s="144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5"/>
      <c r="EH59" s="145"/>
      <c r="EI59" s="145"/>
      <c r="EJ59" s="145"/>
      <c r="EK59" s="145"/>
      <c r="EL59" s="146"/>
      <c r="EM59" s="144"/>
      <c r="EN59" s="145"/>
      <c r="EO59" s="145"/>
      <c r="EP59" s="145"/>
      <c r="EQ59" s="145"/>
      <c r="ER59" s="145"/>
      <c r="ES59" s="145"/>
      <c r="ET59" s="145"/>
      <c r="EU59" s="145"/>
      <c r="EV59" s="145"/>
      <c r="EW59" s="145"/>
      <c r="EX59" s="145"/>
      <c r="EY59" s="146"/>
      <c r="EZ59" s="144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6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</row>
    <row r="60" spans="1:181" s="56" customFormat="1" ht="14.25" customHeight="1">
      <c r="A60" s="55"/>
      <c r="B60" s="168" t="s">
        <v>211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9"/>
      <c r="AE60" s="152" t="s">
        <v>123</v>
      </c>
      <c r="AF60" s="153"/>
      <c r="AG60" s="153"/>
      <c r="AH60" s="153"/>
      <c r="AI60" s="153"/>
      <c r="AJ60" s="153"/>
      <c r="AK60" s="153"/>
      <c r="AL60" s="153"/>
      <c r="AM60" s="154"/>
      <c r="AN60" s="152" t="s">
        <v>202</v>
      </c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4"/>
      <c r="BE60" s="144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6"/>
      <c r="BU60" s="144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6"/>
      <c r="CL60" s="144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6"/>
      <c r="DE60" s="144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6"/>
      <c r="DV60" s="144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6"/>
      <c r="EM60" s="144"/>
      <c r="EN60" s="145"/>
      <c r="EO60" s="145"/>
      <c r="EP60" s="145"/>
      <c r="EQ60" s="145"/>
      <c r="ER60" s="145"/>
      <c r="ES60" s="145"/>
      <c r="ET60" s="145"/>
      <c r="EU60" s="145"/>
      <c r="EV60" s="145"/>
      <c r="EW60" s="145"/>
      <c r="EX60" s="145"/>
      <c r="EY60" s="146"/>
      <c r="EZ60" s="144"/>
      <c r="FA60" s="145"/>
      <c r="FB60" s="145"/>
      <c r="FC60" s="145"/>
      <c r="FD60" s="145"/>
      <c r="FE60" s="145"/>
      <c r="FF60" s="145"/>
      <c r="FG60" s="145"/>
      <c r="FH60" s="145"/>
      <c r="FI60" s="145"/>
      <c r="FJ60" s="145"/>
      <c r="FK60" s="146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</row>
    <row r="61" spans="1:181" s="56" customFormat="1" ht="14.25" customHeight="1">
      <c r="A61" s="55"/>
      <c r="B61" s="168" t="s">
        <v>212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9"/>
      <c r="AE61" s="152" t="s">
        <v>198</v>
      </c>
      <c r="AF61" s="153"/>
      <c r="AG61" s="153"/>
      <c r="AH61" s="153"/>
      <c r="AI61" s="153"/>
      <c r="AJ61" s="153"/>
      <c r="AK61" s="153"/>
      <c r="AL61" s="153"/>
      <c r="AM61" s="154"/>
      <c r="AN61" s="152" t="s">
        <v>203</v>
      </c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4"/>
      <c r="BE61" s="144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6"/>
      <c r="BU61" s="144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6"/>
      <c r="CL61" s="144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6"/>
      <c r="DE61" s="144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5"/>
      <c r="EI61" s="145"/>
      <c r="EJ61" s="145"/>
      <c r="EK61" s="145"/>
      <c r="EL61" s="146"/>
      <c r="EM61" s="144"/>
      <c r="EN61" s="145"/>
      <c r="EO61" s="145"/>
      <c r="EP61" s="145"/>
      <c r="EQ61" s="145"/>
      <c r="ER61" s="145"/>
      <c r="ES61" s="145"/>
      <c r="ET61" s="145"/>
      <c r="EU61" s="145"/>
      <c r="EV61" s="145"/>
      <c r="EW61" s="145"/>
      <c r="EX61" s="145"/>
      <c r="EY61" s="146"/>
      <c r="EZ61" s="144"/>
      <c r="FA61" s="145"/>
      <c r="FB61" s="145"/>
      <c r="FC61" s="145"/>
      <c r="FD61" s="145"/>
      <c r="FE61" s="145"/>
      <c r="FF61" s="145"/>
      <c r="FG61" s="145"/>
      <c r="FH61" s="145"/>
      <c r="FI61" s="145"/>
      <c r="FJ61" s="145"/>
      <c r="FK61" s="146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</row>
    <row r="62" spans="1:181" s="56" customFormat="1" ht="14.25" customHeight="1">
      <c r="A62" s="55"/>
      <c r="B62" s="190" t="s">
        <v>213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1"/>
      <c r="AE62" s="152" t="s">
        <v>199</v>
      </c>
      <c r="AF62" s="153"/>
      <c r="AG62" s="153"/>
      <c r="AH62" s="153"/>
      <c r="AI62" s="153"/>
      <c r="AJ62" s="153"/>
      <c r="AK62" s="153"/>
      <c r="AL62" s="153"/>
      <c r="AM62" s="154"/>
      <c r="AN62" s="152" t="s">
        <v>204</v>
      </c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4"/>
      <c r="BE62" s="144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6"/>
      <c r="BU62" s="144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6"/>
      <c r="CL62" s="144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6"/>
      <c r="DE62" s="144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6"/>
      <c r="DV62" s="144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5"/>
      <c r="EL62" s="146"/>
      <c r="EM62" s="144"/>
      <c r="EN62" s="145"/>
      <c r="EO62" s="145"/>
      <c r="EP62" s="145"/>
      <c r="EQ62" s="145"/>
      <c r="ER62" s="145"/>
      <c r="ES62" s="145"/>
      <c r="ET62" s="145"/>
      <c r="EU62" s="145"/>
      <c r="EV62" s="145"/>
      <c r="EW62" s="145"/>
      <c r="EX62" s="145"/>
      <c r="EY62" s="146"/>
      <c r="EZ62" s="144"/>
      <c r="FA62" s="145"/>
      <c r="FB62" s="145"/>
      <c r="FC62" s="145"/>
      <c r="FD62" s="145"/>
      <c r="FE62" s="145"/>
      <c r="FF62" s="145"/>
      <c r="FG62" s="145"/>
      <c r="FH62" s="145"/>
      <c r="FI62" s="145"/>
      <c r="FJ62" s="145"/>
      <c r="FK62" s="146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</row>
    <row r="63" spans="1:181" s="56" customFormat="1" ht="27.75" customHeight="1">
      <c r="A63" s="55"/>
      <c r="B63" s="172" t="s">
        <v>214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3"/>
      <c r="AE63" s="152" t="s">
        <v>124</v>
      </c>
      <c r="AF63" s="153"/>
      <c r="AG63" s="153"/>
      <c r="AH63" s="153"/>
      <c r="AI63" s="153"/>
      <c r="AJ63" s="153"/>
      <c r="AK63" s="153"/>
      <c r="AL63" s="153"/>
      <c r="AM63" s="154"/>
      <c r="AN63" s="152" t="s">
        <v>205</v>
      </c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4"/>
      <c r="BE63" s="144">
        <f>BE66+BE75</f>
        <v>1264.5</v>
      </c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6"/>
      <c r="BU63" s="144">
        <f>BU66+BU75</f>
        <v>1095.7</v>
      </c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6"/>
      <c r="CL63" s="144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  <c r="DE63" s="144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6"/>
      <c r="DV63" s="144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6"/>
      <c r="EM63" s="144">
        <v>168.8</v>
      </c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6"/>
      <c r="EZ63" s="144"/>
      <c r="FA63" s="145"/>
      <c r="FB63" s="145"/>
      <c r="FC63" s="145"/>
      <c r="FD63" s="145"/>
      <c r="FE63" s="145"/>
      <c r="FF63" s="145"/>
      <c r="FG63" s="145"/>
      <c r="FH63" s="145"/>
      <c r="FI63" s="145"/>
      <c r="FJ63" s="145"/>
      <c r="FK63" s="146"/>
      <c r="FL63" s="84">
        <v>1264.5</v>
      </c>
      <c r="FM63" s="84">
        <v>1095.7</v>
      </c>
      <c r="FN63" s="84"/>
      <c r="FO63" s="84"/>
      <c r="FP63" s="84"/>
      <c r="FQ63" s="84">
        <v>168.8</v>
      </c>
      <c r="FR63" s="84"/>
      <c r="FS63" s="84">
        <v>1264.5</v>
      </c>
      <c r="FT63" s="84">
        <v>1095.7</v>
      </c>
      <c r="FU63" s="84"/>
      <c r="FV63" s="84"/>
      <c r="FW63" s="84"/>
      <c r="FX63" s="84">
        <v>168.8</v>
      </c>
      <c r="FY63" s="84"/>
    </row>
    <row r="64" spans="1:181" s="56" customFormat="1" ht="41.25" customHeight="1">
      <c r="A64" s="55"/>
      <c r="B64" s="168" t="s">
        <v>215</v>
      </c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9"/>
      <c r="AE64" s="152" t="s">
        <v>125</v>
      </c>
      <c r="AF64" s="153"/>
      <c r="AG64" s="153"/>
      <c r="AH64" s="153"/>
      <c r="AI64" s="153"/>
      <c r="AJ64" s="153"/>
      <c r="AK64" s="153"/>
      <c r="AL64" s="153"/>
      <c r="AM64" s="154"/>
      <c r="AN64" s="152" t="s">
        <v>206</v>
      </c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4"/>
      <c r="BE64" s="144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6"/>
      <c r="BU64" s="144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6"/>
      <c r="CL64" s="144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  <c r="DE64" s="144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6"/>
      <c r="DV64" s="144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6"/>
      <c r="EM64" s="144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6"/>
      <c r="EZ64" s="144"/>
      <c r="FA64" s="145"/>
      <c r="FB64" s="145"/>
      <c r="FC64" s="145"/>
      <c r="FD64" s="145"/>
      <c r="FE64" s="145"/>
      <c r="FF64" s="145"/>
      <c r="FG64" s="145"/>
      <c r="FH64" s="145"/>
      <c r="FI64" s="145"/>
      <c r="FJ64" s="145"/>
      <c r="FK64" s="146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</row>
    <row r="65" spans="1:181" s="56" customFormat="1" ht="121.5" customHeight="1">
      <c r="A65" s="55"/>
      <c r="B65" s="158" t="s">
        <v>216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9"/>
      <c r="AE65" s="152" t="s">
        <v>200</v>
      </c>
      <c r="AF65" s="153"/>
      <c r="AG65" s="153"/>
      <c r="AH65" s="153"/>
      <c r="AI65" s="153"/>
      <c r="AJ65" s="153"/>
      <c r="AK65" s="153"/>
      <c r="AL65" s="153"/>
      <c r="AM65" s="154"/>
      <c r="AN65" s="152" t="s">
        <v>207</v>
      </c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4"/>
      <c r="BE65" s="144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6"/>
      <c r="BU65" s="144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6"/>
      <c r="CL65" s="144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6"/>
      <c r="DE65" s="144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6"/>
      <c r="DV65" s="144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6"/>
      <c r="EM65" s="144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6"/>
      <c r="EZ65" s="144"/>
      <c r="FA65" s="145"/>
      <c r="FB65" s="145"/>
      <c r="FC65" s="145"/>
      <c r="FD65" s="145"/>
      <c r="FE65" s="145"/>
      <c r="FF65" s="145"/>
      <c r="FG65" s="145"/>
      <c r="FH65" s="145"/>
      <c r="FI65" s="145"/>
      <c r="FJ65" s="145"/>
      <c r="FK65" s="146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</row>
    <row r="66" spans="1:181" s="56" customFormat="1" ht="27.75" customHeight="1">
      <c r="A66" s="55"/>
      <c r="B66" s="168" t="s">
        <v>217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9"/>
      <c r="AE66" s="152" t="s">
        <v>126</v>
      </c>
      <c r="AF66" s="153"/>
      <c r="AG66" s="153"/>
      <c r="AH66" s="153"/>
      <c r="AI66" s="153"/>
      <c r="AJ66" s="153"/>
      <c r="AK66" s="153"/>
      <c r="AL66" s="153"/>
      <c r="AM66" s="154"/>
      <c r="AN66" s="152" t="s">
        <v>208</v>
      </c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4"/>
      <c r="BE66" s="144">
        <f>BE67+BE74+BE73</f>
        <v>690.9000000000001</v>
      </c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6"/>
      <c r="BU66" s="144">
        <f>BU67+BU74+BU73</f>
        <v>690.9000000000001</v>
      </c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6"/>
      <c r="CL66" s="144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6"/>
      <c r="DE66" s="144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6"/>
      <c r="DV66" s="144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6"/>
      <c r="EM66" s="144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6"/>
      <c r="EZ66" s="144"/>
      <c r="FA66" s="145"/>
      <c r="FB66" s="145"/>
      <c r="FC66" s="145"/>
      <c r="FD66" s="145"/>
      <c r="FE66" s="145"/>
      <c r="FF66" s="145"/>
      <c r="FG66" s="145"/>
      <c r="FH66" s="145"/>
      <c r="FI66" s="145"/>
      <c r="FJ66" s="145"/>
      <c r="FK66" s="146"/>
      <c r="FL66" s="84">
        <v>690.9</v>
      </c>
      <c r="FM66" s="84">
        <v>690.9</v>
      </c>
      <c r="FN66" s="84"/>
      <c r="FO66" s="84"/>
      <c r="FP66" s="84"/>
      <c r="FQ66" s="84"/>
      <c r="FR66" s="84"/>
      <c r="FS66" s="84">
        <v>690.9</v>
      </c>
      <c r="FT66" s="84">
        <v>690.9</v>
      </c>
      <c r="FU66" s="84"/>
      <c r="FV66" s="84"/>
      <c r="FW66" s="84"/>
      <c r="FX66" s="84"/>
      <c r="FY66" s="84"/>
    </row>
    <row r="67" spans="1:181" s="56" customFormat="1" ht="41.25" customHeight="1">
      <c r="A67" s="55"/>
      <c r="B67" s="158" t="s">
        <v>218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9"/>
      <c r="AE67" s="152" t="s">
        <v>201</v>
      </c>
      <c r="AF67" s="153"/>
      <c r="AG67" s="153"/>
      <c r="AH67" s="153"/>
      <c r="AI67" s="153"/>
      <c r="AJ67" s="153"/>
      <c r="AK67" s="153"/>
      <c r="AL67" s="153"/>
      <c r="AM67" s="154"/>
      <c r="AN67" s="152" t="s">
        <v>209</v>
      </c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4"/>
      <c r="BE67" s="144">
        <v>685.7</v>
      </c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6"/>
      <c r="BU67" s="144">
        <f>BE67</f>
        <v>685.7</v>
      </c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6"/>
      <c r="CL67" s="144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  <c r="DE67" s="144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6"/>
      <c r="DV67" s="144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6"/>
      <c r="EM67" s="144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6"/>
      <c r="EZ67" s="144"/>
      <c r="FA67" s="145"/>
      <c r="FB67" s="145"/>
      <c r="FC67" s="145"/>
      <c r="FD67" s="145"/>
      <c r="FE67" s="145"/>
      <c r="FF67" s="145"/>
      <c r="FG67" s="145"/>
      <c r="FH67" s="145"/>
      <c r="FI67" s="145"/>
      <c r="FJ67" s="145"/>
      <c r="FK67" s="146"/>
      <c r="FL67" s="84">
        <v>685.7</v>
      </c>
      <c r="FM67" s="84">
        <v>685.7</v>
      </c>
      <c r="FN67" s="84"/>
      <c r="FO67" s="84"/>
      <c r="FP67" s="84"/>
      <c r="FQ67" s="84"/>
      <c r="FR67" s="84"/>
      <c r="FS67" s="84">
        <v>685.7</v>
      </c>
      <c r="FT67" s="84">
        <v>685.7</v>
      </c>
      <c r="FU67" s="84"/>
      <c r="FV67" s="84"/>
      <c r="FW67" s="84"/>
      <c r="FX67" s="84"/>
      <c r="FY67" s="84"/>
    </row>
    <row r="68" spans="1:181" s="50" customFormat="1" ht="6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</row>
    <row r="69" spans="160:181" s="13" customFormat="1" ht="10.5" customHeight="1">
      <c r="FD69" s="22" t="s">
        <v>30</v>
      </c>
      <c r="FF69" s="131"/>
      <c r="FG69" s="131"/>
      <c r="FH69" s="131"/>
      <c r="FI69" s="131"/>
      <c r="FJ69" s="131"/>
      <c r="FK69" s="13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</row>
    <row r="70" spans="160:181" s="13" customFormat="1" ht="10.5" customHeight="1">
      <c r="FD70" s="22" t="s">
        <v>31</v>
      </c>
      <c r="FF70" s="121"/>
      <c r="FG70" s="121"/>
      <c r="FH70" s="121"/>
      <c r="FI70" s="121"/>
      <c r="FJ70" s="121"/>
      <c r="FK70" s="12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</row>
    <row r="71" spans="1:181" s="50" customFormat="1" ht="3" customHeight="1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</row>
    <row r="72" spans="1:181" s="57" customFormat="1" ht="13.5">
      <c r="A72" s="165">
        <v>1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7"/>
      <c r="AE72" s="165">
        <v>2</v>
      </c>
      <c r="AF72" s="166"/>
      <c r="AG72" s="166"/>
      <c r="AH72" s="166"/>
      <c r="AI72" s="166"/>
      <c r="AJ72" s="166"/>
      <c r="AK72" s="166"/>
      <c r="AL72" s="166"/>
      <c r="AM72" s="167"/>
      <c r="AN72" s="165">
        <v>3</v>
      </c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7"/>
      <c r="BE72" s="165">
        <v>4</v>
      </c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7"/>
      <c r="BU72" s="165">
        <v>5</v>
      </c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7"/>
      <c r="CL72" s="165">
        <v>6</v>
      </c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7"/>
      <c r="DE72" s="165">
        <v>7</v>
      </c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7"/>
      <c r="DV72" s="165">
        <v>8</v>
      </c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7"/>
      <c r="EM72" s="165">
        <v>9</v>
      </c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7"/>
      <c r="EZ72" s="165">
        <v>10</v>
      </c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7"/>
      <c r="FL72" s="69">
        <v>11</v>
      </c>
      <c r="FM72" s="69">
        <v>12</v>
      </c>
      <c r="FN72" s="69">
        <v>13</v>
      </c>
      <c r="FO72" s="69">
        <v>14</v>
      </c>
      <c r="FP72" s="69">
        <v>15</v>
      </c>
      <c r="FQ72" s="69">
        <v>16</v>
      </c>
      <c r="FR72" s="69">
        <v>17</v>
      </c>
      <c r="FS72" s="69">
        <v>18</v>
      </c>
      <c r="FT72" s="69">
        <v>19</v>
      </c>
      <c r="FU72" s="69">
        <v>20</v>
      </c>
      <c r="FV72" s="69">
        <v>21</v>
      </c>
      <c r="FW72" s="69">
        <v>22</v>
      </c>
      <c r="FX72" s="69">
        <v>23</v>
      </c>
      <c r="FY72" s="69">
        <v>24</v>
      </c>
    </row>
    <row r="73" spans="1:181" s="56" customFormat="1" ht="27.75" customHeight="1">
      <c r="A73" s="55"/>
      <c r="B73" s="158" t="s">
        <v>231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9"/>
      <c r="AE73" s="152" t="s">
        <v>333</v>
      </c>
      <c r="AF73" s="153"/>
      <c r="AG73" s="153"/>
      <c r="AH73" s="153"/>
      <c r="AI73" s="153"/>
      <c r="AJ73" s="153"/>
      <c r="AK73" s="153"/>
      <c r="AL73" s="153"/>
      <c r="AM73" s="154"/>
      <c r="AN73" s="152" t="s">
        <v>226</v>
      </c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4"/>
      <c r="BE73" s="144">
        <v>5.2</v>
      </c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6"/>
      <c r="BU73" s="144">
        <f>BE73</f>
        <v>5.2</v>
      </c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6"/>
      <c r="CL73" s="144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6"/>
      <c r="DE73" s="144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5"/>
      <c r="DT73" s="145"/>
      <c r="DU73" s="146"/>
      <c r="DV73" s="144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/>
      <c r="EG73" s="145"/>
      <c r="EH73" s="145"/>
      <c r="EI73" s="145"/>
      <c r="EJ73" s="145"/>
      <c r="EK73" s="145"/>
      <c r="EL73" s="146"/>
      <c r="EM73" s="144"/>
      <c r="EN73" s="145"/>
      <c r="EO73" s="145"/>
      <c r="EP73" s="145"/>
      <c r="EQ73" s="145"/>
      <c r="ER73" s="145"/>
      <c r="ES73" s="145"/>
      <c r="ET73" s="145"/>
      <c r="EU73" s="145"/>
      <c r="EV73" s="145"/>
      <c r="EW73" s="145"/>
      <c r="EX73" s="145"/>
      <c r="EY73" s="146"/>
      <c r="EZ73" s="144"/>
      <c r="FA73" s="145"/>
      <c r="FB73" s="145"/>
      <c r="FC73" s="145"/>
      <c r="FD73" s="145"/>
      <c r="FE73" s="145"/>
      <c r="FF73" s="145"/>
      <c r="FG73" s="145"/>
      <c r="FH73" s="145"/>
      <c r="FI73" s="145"/>
      <c r="FJ73" s="145"/>
      <c r="FK73" s="146"/>
      <c r="FL73" s="84">
        <v>5.2</v>
      </c>
      <c r="FM73" s="84">
        <v>5.2</v>
      </c>
      <c r="FN73" s="84"/>
      <c r="FO73" s="84"/>
      <c r="FP73" s="84"/>
      <c r="FQ73" s="84"/>
      <c r="FR73" s="84"/>
      <c r="FS73" s="84">
        <v>5.2</v>
      </c>
      <c r="FT73" s="84">
        <v>5.2</v>
      </c>
      <c r="FU73" s="84"/>
      <c r="FV73" s="84"/>
      <c r="FW73" s="84"/>
      <c r="FX73" s="84"/>
      <c r="FY73" s="84"/>
    </row>
    <row r="74" spans="1:181" s="56" customFormat="1" ht="14.25" customHeight="1">
      <c r="A74" s="55"/>
      <c r="B74" s="158" t="s">
        <v>232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9"/>
      <c r="AE74" s="152" t="s">
        <v>220</v>
      </c>
      <c r="AF74" s="153"/>
      <c r="AG74" s="153"/>
      <c r="AH74" s="153"/>
      <c r="AI74" s="153"/>
      <c r="AJ74" s="153"/>
      <c r="AK74" s="153"/>
      <c r="AL74" s="153"/>
      <c r="AM74" s="154"/>
      <c r="AN74" s="152" t="s">
        <v>227</v>
      </c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4"/>
      <c r="BE74" s="144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44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6"/>
      <c r="CL74" s="144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6"/>
      <c r="DE74" s="144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6"/>
      <c r="EM74" s="144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6"/>
      <c r="EZ74" s="144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6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</row>
    <row r="75" spans="1:181" s="56" customFormat="1" ht="33.75" customHeight="1">
      <c r="A75" s="55"/>
      <c r="B75" s="168" t="s">
        <v>397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9"/>
      <c r="AE75" s="152" t="s">
        <v>221</v>
      </c>
      <c r="AF75" s="153"/>
      <c r="AG75" s="153"/>
      <c r="AH75" s="153"/>
      <c r="AI75" s="153"/>
      <c r="AJ75" s="153"/>
      <c r="AK75" s="153"/>
      <c r="AL75" s="153"/>
      <c r="AM75" s="154"/>
      <c r="AN75" s="152" t="s">
        <v>398</v>
      </c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4"/>
      <c r="BE75" s="144">
        <f>404.8+168.8</f>
        <v>573.6</v>
      </c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6"/>
      <c r="BU75" s="144">
        <v>404.8</v>
      </c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6"/>
      <c r="CL75" s="144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6"/>
      <c r="DE75" s="144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5"/>
      <c r="DT75" s="145"/>
      <c r="DU75" s="146"/>
      <c r="DV75" s="144"/>
      <c r="DW75" s="145"/>
      <c r="DX75" s="145"/>
      <c r="DY75" s="145"/>
      <c r="DZ75" s="145"/>
      <c r="EA75" s="145"/>
      <c r="EB75" s="145"/>
      <c r="EC75" s="145"/>
      <c r="ED75" s="145"/>
      <c r="EE75" s="145"/>
      <c r="EF75" s="145"/>
      <c r="EG75" s="145"/>
      <c r="EH75" s="145"/>
      <c r="EI75" s="145"/>
      <c r="EJ75" s="145"/>
      <c r="EK75" s="145"/>
      <c r="EL75" s="146"/>
      <c r="EM75" s="144">
        <v>168.8</v>
      </c>
      <c r="EN75" s="145"/>
      <c r="EO75" s="145"/>
      <c r="EP75" s="145"/>
      <c r="EQ75" s="145"/>
      <c r="ER75" s="145"/>
      <c r="ES75" s="145"/>
      <c r="ET75" s="145"/>
      <c r="EU75" s="145"/>
      <c r="EV75" s="145"/>
      <c r="EW75" s="145"/>
      <c r="EX75" s="145"/>
      <c r="EY75" s="146"/>
      <c r="EZ75" s="144"/>
      <c r="FA75" s="145"/>
      <c r="FB75" s="145"/>
      <c r="FC75" s="145"/>
      <c r="FD75" s="145"/>
      <c r="FE75" s="145"/>
      <c r="FF75" s="145"/>
      <c r="FG75" s="145"/>
      <c r="FH75" s="145"/>
      <c r="FI75" s="145"/>
      <c r="FJ75" s="145"/>
      <c r="FK75" s="146"/>
      <c r="FL75" s="84">
        <v>573.6</v>
      </c>
      <c r="FM75" s="84">
        <v>404.8</v>
      </c>
      <c r="FN75" s="84"/>
      <c r="FO75" s="84"/>
      <c r="FP75" s="84"/>
      <c r="FQ75" s="84">
        <v>168.8</v>
      </c>
      <c r="FR75" s="84"/>
      <c r="FS75" s="84">
        <v>573.6</v>
      </c>
      <c r="FT75" s="84">
        <v>404.8</v>
      </c>
      <c r="FU75" s="84"/>
      <c r="FV75" s="84"/>
      <c r="FW75" s="84"/>
      <c r="FX75" s="84">
        <v>168.8</v>
      </c>
      <c r="FY75" s="84"/>
    </row>
    <row r="76" spans="1:181" s="56" customFormat="1" ht="1.5" customHeight="1" hidden="1">
      <c r="A76" s="55"/>
      <c r="B76" s="158" t="s">
        <v>233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9"/>
      <c r="AE76" s="152" t="s">
        <v>222</v>
      </c>
      <c r="AF76" s="153"/>
      <c r="AG76" s="153"/>
      <c r="AH76" s="153"/>
      <c r="AI76" s="153"/>
      <c r="AJ76" s="153"/>
      <c r="AK76" s="153"/>
      <c r="AL76" s="153"/>
      <c r="AM76" s="154"/>
      <c r="AN76" s="152" t="s">
        <v>228</v>
      </c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4"/>
      <c r="BE76" s="144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6"/>
      <c r="BU76" s="144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6"/>
      <c r="CL76" s="144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6"/>
      <c r="DE76" s="144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6"/>
      <c r="DV76" s="144"/>
      <c r="DW76" s="145"/>
      <c r="DX76" s="145"/>
      <c r="DY76" s="145"/>
      <c r="DZ76" s="145"/>
      <c r="EA76" s="145"/>
      <c r="EB76" s="145"/>
      <c r="EC76" s="145"/>
      <c r="ED76" s="145"/>
      <c r="EE76" s="145"/>
      <c r="EF76" s="145"/>
      <c r="EG76" s="145"/>
      <c r="EH76" s="145"/>
      <c r="EI76" s="145"/>
      <c r="EJ76" s="145"/>
      <c r="EK76" s="145"/>
      <c r="EL76" s="146"/>
      <c r="EM76" s="144"/>
      <c r="EN76" s="145"/>
      <c r="EO76" s="145"/>
      <c r="EP76" s="145"/>
      <c r="EQ76" s="145"/>
      <c r="ER76" s="145"/>
      <c r="ES76" s="145"/>
      <c r="ET76" s="145"/>
      <c r="EU76" s="145"/>
      <c r="EV76" s="145"/>
      <c r="EW76" s="145"/>
      <c r="EX76" s="145"/>
      <c r="EY76" s="146"/>
      <c r="EZ76" s="144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146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</row>
    <row r="77" spans="1:181" s="56" customFormat="1" ht="96" customHeight="1" hidden="1">
      <c r="A77" s="55"/>
      <c r="B77" s="158" t="s">
        <v>234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9"/>
      <c r="AE77" s="152" t="s">
        <v>223</v>
      </c>
      <c r="AF77" s="153"/>
      <c r="AG77" s="153"/>
      <c r="AH77" s="153"/>
      <c r="AI77" s="153"/>
      <c r="AJ77" s="153"/>
      <c r="AK77" s="153"/>
      <c r="AL77" s="153"/>
      <c r="AM77" s="154"/>
      <c r="AN77" s="152" t="s">
        <v>229</v>
      </c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4"/>
      <c r="BE77" s="144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44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6"/>
      <c r="CL77" s="144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6"/>
      <c r="DE77" s="144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5"/>
      <c r="DT77" s="145"/>
      <c r="DU77" s="146"/>
      <c r="DV77" s="144"/>
      <c r="DW77" s="145"/>
      <c r="DX77" s="145"/>
      <c r="DY77" s="145"/>
      <c r="DZ77" s="145"/>
      <c r="EA77" s="145"/>
      <c r="EB77" s="145"/>
      <c r="EC77" s="145"/>
      <c r="ED77" s="145"/>
      <c r="EE77" s="145"/>
      <c r="EF77" s="145"/>
      <c r="EG77" s="145"/>
      <c r="EH77" s="145"/>
      <c r="EI77" s="145"/>
      <c r="EJ77" s="145"/>
      <c r="EK77" s="145"/>
      <c r="EL77" s="146"/>
      <c r="EM77" s="144"/>
      <c r="EN77" s="145"/>
      <c r="EO77" s="145"/>
      <c r="EP77" s="145"/>
      <c r="EQ77" s="145"/>
      <c r="ER77" s="145"/>
      <c r="ES77" s="145"/>
      <c r="ET77" s="145"/>
      <c r="EU77" s="145"/>
      <c r="EV77" s="145"/>
      <c r="EW77" s="145"/>
      <c r="EX77" s="145"/>
      <c r="EY77" s="146"/>
      <c r="EZ77" s="144"/>
      <c r="FA77" s="145"/>
      <c r="FB77" s="145"/>
      <c r="FC77" s="145"/>
      <c r="FD77" s="145"/>
      <c r="FE77" s="145"/>
      <c r="FF77" s="145"/>
      <c r="FG77" s="145"/>
      <c r="FH77" s="145"/>
      <c r="FI77" s="145"/>
      <c r="FJ77" s="145"/>
      <c r="FK77" s="146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</row>
    <row r="78" spans="1:181" s="56" customFormat="1" ht="54.75" customHeight="1">
      <c r="A78" s="55"/>
      <c r="B78" s="172" t="s">
        <v>351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3"/>
      <c r="AE78" s="152" t="s">
        <v>127</v>
      </c>
      <c r="AF78" s="153"/>
      <c r="AG78" s="153"/>
      <c r="AH78" s="153"/>
      <c r="AI78" s="153"/>
      <c r="AJ78" s="153"/>
      <c r="AK78" s="153"/>
      <c r="AL78" s="153"/>
      <c r="AM78" s="154"/>
      <c r="AN78" s="152" t="s">
        <v>136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4"/>
      <c r="BE78" s="144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6"/>
      <c r="BU78" s="144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6"/>
      <c r="CL78" s="144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6"/>
      <c r="DE78" s="144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5"/>
      <c r="EI78" s="145"/>
      <c r="EJ78" s="145"/>
      <c r="EK78" s="145"/>
      <c r="EL78" s="146"/>
      <c r="EM78" s="144"/>
      <c r="EN78" s="145"/>
      <c r="EO78" s="145"/>
      <c r="EP78" s="145"/>
      <c r="EQ78" s="145"/>
      <c r="ER78" s="145"/>
      <c r="ES78" s="145"/>
      <c r="ET78" s="145"/>
      <c r="EU78" s="145"/>
      <c r="EV78" s="145"/>
      <c r="EW78" s="145"/>
      <c r="EX78" s="145"/>
      <c r="EY78" s="146"/>
      <c r="EZ78" s="144"/>
      <c r="FA78" s="145"/>
      <c r="FB78" s="145"/>
      <c r="FC78" s="145"/>
      <c r="FD78" s="145"/>
      <c r="FE78" s="145"/>
      <c r="FF78" s="145"/>
      <c r="FG78" s="145"/>
      <c r="FH78" s="145"/>
      <c r="FI78" s="145"/>
      <c r="FJ78" s="145"/>
      <c r="FK78" s="146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</row>
    <row r="79" spans="1:181" s="56" customFormat="1" ht="27.75" customHeight="1">
      <c r="A79" s="55"/>
      <c r="B79" s="168" t="s">
        <v>235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9"/>
      <c r="AE79" s="152" t="s">
        <v>224</v>
      </c>
      <c r="AF79" s="153"/>
      <c r="AG79" s="153"/>
      <c r="AH79" s="153"/>
      <c r="AI79" s="153"/>
      <c r="AJ79" s="153"/>
      <c r="AK79" s="153"/>
      <c r="AL79" s="153"/>
      <c r="AM79" s="154"/>
      <c r="AN79" s="152" t="s">
        <v>137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6"/>
      <c r="BU79" s="144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6"/>
      <c r="CL79" s="144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6"/>
      <c r="DE79" s="144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5"/>
      <c r="DT79" s="145"/>
      <c r="DU79" s="146"/>
      <c r="DV79" s="144"/>
      <c r="DW79" s="145"/>
      <c r="DX79" s="145"/>
      <c r="DY79" s="145"/>
      <c r="DZ79" s="145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6"/>
      <c r="EM79" s="144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6"/>
      <c r="EZ79" s="144"/>
      <c r="FA79" s="145"/>
      <c r="FB79" s="145"/>
      <c r="FC79" s="145"/>
      <c r="FD79" s="145"/>
      <c r="FE79" s="145"/>
      <c r="FF79" s="145"/>
      <c r="FG79" s="145"/>
      <c r="FH79" s="145"/>
      <c r="FI79" s="145"/>
      <c r="FJ79" s="145"/>
      <c r="FK79" s="146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</row>
    <row r="80" spans="1:181" s="56" customFormat="1" ht="111.75" customHeight="1">
      <c r="A80" s="55"/>
      <c r="B80" s="158" t="s">
        <v>352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9"/>
      <c r="AE80" s="152" t="s">
        <v>225</v>
      </c>
      <c r="AF80" s="153"/>
      <c r="AG80" s="153"/>
      <c r="AH80" s="153"/>
      <c r="AI80" s="153"/>
      <c r="AJ80" s="153"/>
      <c r="AK80" s="153"/>
      <c r="AL80" s="153"/>
      <c r="AM80" s="154"/>
      <c r="AN80" s="152" t="s">
        <v>230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4"/>
      <c r="BE80" s="144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6"/>
      <c r="BU80" s="144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6"/>
      <c r="CL80" s="144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6"/>
      <c r="DE80" s="144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6"/>
      <c r="DV80" s="144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6"/>
      <c r="EM80" s="144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6"/>
      <c r="EZ80" s="144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6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</row>
    <row r="81" spans="1:181" s="50" customFormat="1" ht="6" customHeight="1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</row>
    <row r="82" spans="160:181" s="13" customFormat="1" ht="10.5" customHeight="1">
      <c r="FD82" s="22" t="s">
        <v>30</v>
      </c>
      <c r="FF82" s="131"/>
      <c r="FG82" s="131"/>
      <c r="FH82" s="131"/>
      <c r="FI82" s="131"/>
      <c r="FJ82" s="131"/>
      <c r="FK82" s="13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</row>
    <row r="83" spans="160:181" s="13" customFormat="1" ht="10.5" customHeight="1">
      <c r="FD83" s="22" t="s">
        <v>31</v>
      </c>
      <c r="FF83" s="121"/>
      <c r="FG83" s="121"/>
      <c r="FH83" s="121"/>
      <c r="FI83" s="121"/>
      <c r="FJ83" s="121"/>
      <c r="FK83" s="12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</row>
    <row r="84" spans="1:181" s="50" customFormat="1" ht="3" customHeight="1">
      <c r="A84" s="46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</row>
    <row r="85" spans="1:181" s="57" customFormat="1" ht="13.5">
      <c r="A85" s="165">
        <v>1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7"/>
      <c r="AE85" s="165">
        <v>2</v>
      </c>
      <c r="AF85" s="166"/>
      <c r="AG85" s="166"/>
      <c r="AH85" s="166"/>
      <c r="AI85" s="166"/>
      <c r="AJ85" s="166"/>
      <c r="AK85" s="166"/>
      <c r="AL85" s="166"/>
      <c r="AM85" s="167"/>
      <c r="AN85" s="165">
        <v>3</v>
      </c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7"/>
      <c r="BE85" s="165">
        <v>4</v>
      </c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7"/>
      <c r="BU85" s="165">
        <v>5</v>
      </c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7"/>
      <c r="CL85" s="165">
        <v>6</v>
      </c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7"/>
      <c r="DE85" s="165">
        <v>7</v>
      </c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7"/>
      <c r="DV85" s="165">
        <v>8</v>
      </c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7"/>
      <c r="EM85" s="165">
        <v>9</v>
      </c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7"/>
      <c r="EZ85" s="165">
        <v>10</v>
      </c>
      <c r="FA85" s="166"/>
      <c r="FB85" s="166"/>
      <c r="FC85" s="166"/>
      <c r="FD85" s="166"/>
      <c r="FE85" s="166"/>
      <c r="FF85" s="166"/>
      <c r="FG85" s="166"/>
      <c r="FH85" s="166"/>
      <c r="FI85" s="166"/>
      <c r="FJ85" s="166"/>
      <c r="FK85" s="167"/>
      <c r="FL85" s="69">
        <v>11</v>
      </c>
      <c r="FM85" s="69">
        <v>12</v>
      </c>
      <c r="FN85" s="69">
        <v>13</v>
      </c>
      <c r="FO85" s="69">
        <v>14</v>
      </c>
      <c r="FP85" s="69">
        <v>15</v>
      </c>
      <c r="FQ85" s="69">
        <v>16</v>
      </c>
      <c r="FR85" s="69">
        <v>17</v>
      </c>
      <c r="FS85" s="69">
        <v>18</v>
      </c>
      <c r="FT85" s="69">
        <v>19</v>
      </c>
      <c r="FU85" s="69">
        <v>20</v>
      </c>
      <c r="FV85" s="69">
        <v>21</v>
      </c>
      <c r="FW85" s="69">
        <v>22</v>
      </c>
      <c r="FX85" s="69">
        <v>23</v>
      </c>
      <c r="FY85" s="69">
        <v>24</v>
      </c>
    </row>
    <row r="86" spans="1:181" s="56" customFormat="1" ht="54.75" customHeight="1">
      <c r="A86" s="55"/>
      <c r="B86" s="172" t="s">
        <v>353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3"/>
      <c r="AE86" s="152" t="s">
        <v>128</v>
      </c>
      <c r="AF86" s="153"/>
      <c r="AG86" s="153"/>
      <c r="AH86" s="153"/>
      <c r="AI86" s="153"/>
      <c r="AJ86" s="153"/>
      <c r="AK86" s="153"/>
      <c r="AL86" s="153"/>
      <c r="AM86" s="154"/>
      <c r="AN86" s="152" t="s">
        <v>118</v>
      </c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4"/>
      <c r="BE86" s="144">
        <f>BE87</f>
        <v>31281.91</v>
      </c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6"/>
      <c r="BU86" s="144">
        <f>BU87</f>
        <v>22863.28</v>
      </c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6"/>
      <c r="CL86" s="144">
        <f>CL87</f>
        <v>3510.13</v>
      </c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6"/>
      <c r="DE86" s="144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6"/>
      <c r="EM86" s="144">
        <f>EM87</f>
        <v>4908.5</v>
      </c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6"/>
      <c r="EZ86" s="144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6"/>
      <c r="FL86" s="84">
        <f>31281.91+952.87</f>
        <v>32234.78</v>
      </c>
      <c r="FM86" s="84">
        <f>22863.28+952.87</f>
        <v>23816.149999999998</v>
      </c>
      <c r="FN86" s="84">
        <v>3510.13</v>
      </c>
      <c r="FO86" s="84"/>
      <c r="FP86" s="84"/>
      <c r="FQ86" s="84">
        <v>4908.5</v>
      </c>
      <c r="FR86" s="84"/>
      <c r="FS86" s="84">
        <f>31281.91+829.35</f>
        <v>32111.26</v>
      </c>
      <c r="FT86" s="84">
        <f>22863.28+829.35</f>
        <v>23692.629999999997</v>
      </c>
      <c r="FU86" s="84">
        <v>3510.13</v>
      </c>
      <c r="FV86" s="84"/>
      <c r="FW86" s="84"/>
      <c r="FX86" s="84">
        <v>4908.5</v>
      </c>
      <c r="FY86" s="84"/>
    </row>
    <row r="87" spans="1:181" s="56" customFormat="1" ht="54.75" customHeight="1">
      <c r="A87" s="55"/>
      <c r="B87" s="168" t="s">
        <v>244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9"/>
      <c r="AE87" s="152" t="s">
        <v>236</v>
      </c>
      <c r="AF87" s="153"/>
      <c r="AG87" s="153"/>
      <c r="AH87" s="153"/>
      <c r="AI87" s="153"/>
      <c r="AJ87" s="153"/>
      <c r="AK87" s="153"/>
      <c r="AL87" s="153"/>
      <c r="AM87" s="154"/>
      <c r="AN87" s="152" t="s">
        <v>127</v>
      </c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4"/>
      <c r="BE87" s="144">
        <f>BE91</f>
        <v>31281.91</v>
      </c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6"/>
      <c r="BU87" s="144">
        <f>BU91</f>
        <v>22863.28</v>
      </c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6"/>
      <c r="CL87" s="144">
        <f>CL91</f>
        <v>3510.13</v>
      </c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6"/>
      <c r="DE87" s="144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6"/>
      <c r="DV87" s="144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6"/>
      <c r="EM87" s="144">
        <f>EM91</f>
        <v>4908.5</v>
      </c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6"/>
      <c r="EZ87" s="144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6"/>
      <c r="FL87" s="84">
        <f>31281.91+952.87</f>
        <v>32234.78</v>
      </c>
      <c r="FM87" s="84">
        <f>22863.28+952.87</f>
        <v>23816.149999999998</v>
      </c>
      <c r="FN87" s="84">
        <v>3510.13</v>
      </c>
      <c r="FO87" s="84"/>
      <c r="FP87" s="84"/>
      <c r="FQ87" s="84">
        <v>4908.5</v>
      </c>
      <c r="FR87" s="84"/>
      <c r="FS87" s="84">
        <f>31281.91+829.35</f>
        <v>32111.26</v>
      </c>
      <c r="FT87" s="84">
        <f>22863.28+829.35</f>
        <v>23692.629999999997</v>
      </c>
      <c r="FU87" s="84">
        <v>3510.13</v>
      </c>
      <c r="FV87" s="84"/>
      <c r="FW87" s="84"/>
      <c r="FX87" s="84">
        <v>4908.5</v>
      </c>
      <c r="FY87" s="84"/>
    </row>
    <row r="88" spans="1:181" s="56" customFormat="1" ht="82.5" customHeight="1">
      <c r="A88" s="55"/>
      <c r="B88" s="158" t="s">
        <v>250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9"/>
      <c r="AE88" s="152" t="s">
        <v>237</v>
      </c>
      <c r="AF88" s="153"/>
      <c r="AG88" s="153"/>
      <c r="AH88" s="153"/>
      <c r="AI88" s="153"/>
      <c r="AJ88" s="153"/>
      <c r="AK88" s="153"/>
      <c r="AL88" s="153"/>
      <c r="AM88" s="154"/>
      <c r="AN88" s="152" t="s">
        <v>224</v>
      </c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4"/>
      <c r="BE88" s="144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6"/>
      <c r="BU88" s="144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6"/>
      <c r="CL88" s="144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6"/>
      <c r="DE88" s="144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6"/>
      <c r="DV88" s="144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6"/>
      <c r="EM88" s="144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6"/>
      <c r="EZ88" s="144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6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</row>
    <row r="89" spans="1:181" s="56" customFormat="1" ht="67.5" customHeight="1">
      <c r="A89" s="55"/>
      <c r="B89" s="158" t="s">
        <v>245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9"/>
      <c r="AE89" s="152" t="s">
        <v>238</v>
      </c>
      <c r="AF89" s="153"/>
      <c r="AG89" s="153"/>
      <c r="AH89" s="153"/>
      <c r="AI89" s="153"/>
      <c r="AJ89" s="153"/>
      <c r="AK89" s="153"/>
      <c r="AL89" s="153"/>
      <c r="AM89" s="154"/>
      <c r="AN89" s="152" t="s">
        <v>241</v>
      </c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4"/>
      <c r="BE89" s="144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6"/>
      <c r="BU89" s="144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6"/>
      <c r="CL89" s="144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6"/>
      <c r="DE89" s="144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6"/>
      <c r="EM89" s="144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6"/>
      <c r="EZ89" s="144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6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</row>
    <row r="90" spans="1:181" s="56" customFormat="1" ht="72.75" customHeight="1">
      <c r="A90" s="55"/>
      <c r="B90" s="158" t="s">
        <v>354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9"/>
      <c r="AE90" s="152" t="s">
        <v>239</v>
      </c>
      <c r="AF90" s="153"/>
      <c r="AG90" s="153"/>
      <c r="AH90" s="153"/>
      <c r="AI90" s="153"/>
      <c r="AJ90" s="153"/>
      <c r="AK90" s="153"/>
      <c r="AL90" s="153"/>
      <c r="AM90" s="154"/>
      <c r="AN90" s="152" t="s">
        <v>242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4"/>
      <c r="BE90" s="144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6"/>
      <c r="BU90" s="144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6"/>
      <c r="CL90" s="144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6"/>
      <c r="DE90" s="144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6"/>
      <c r="EM90" s="144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6"/>
      <c r="EZ90" s="144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6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</row>
    <row r="91" spans="1:181" s="56" customFormat="1" ht="82.5" customHeight="1">
      <c r="A91" s="55"/>
      <c r="B91" s="158" t="s">
        <v>355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9"/>
      <c r="AE91" s="152" t="s">
        <v>240</v>
      </c>
      <c r="AF91" s="153"/>
      <c r="AG91" s="153"/>
      <c r="AH91" s="153"/>
      <c r="AI91" s="153"/>
      <c r="AJ91" s="153"/>
      <c r="AK91" s="153"/>
      <c r="AL91" s="153"/>
      <c r="AM91" s="154"/>
      <c r="AN91" s="152" t="s">
        <v>243</v>
      </c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4"/>
      <c r="BE91" s="144">
        <f>SUM(BU91:EY91)</f>
        <v>31281.91</v>
      </c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6"/>
      <c r="BU91" s="144">
        <f>6283.61+16579.67</f>
        <v>22863.28</v>
      </c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6"/>
      <c r="CL91" s="144">
        <f>1243.49+2266.64</f>
        <v>3510.13</v>
      </c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6"/>
      <c r="DE91" s="144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6"/>
      <c r="DV91" s="144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6"/>
      <c r="EM91" s="144">
        <v>4908.5</v>
      </c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6"/>
      <c r="EZ91" s="144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6"/>
      <c r="FL91" s="84">
        <f>31281.91+952.87</f>
        <v>32234.78</v>
      </c>
      <c r="FM91" s="84">
        <f>22863.28+952.87</f>
        <v>23816.149999999998</v>
      </c>
      <c r="FN91" s="84">
        <v>3510.13</v>
      </c>
      <c r="FO91" s="84"/>
      <c r="FP91" s="84"/>
      <c r="FQ91" s="84">
        <v>4908.5</v>
      </c>
      <c r="FR91" s="84"/>
      <c r="FS91" s="84">
        <f>31281.91+829.35</f>
        <v>32111.26</v>
      </c>
      <c r="FT91" s="84">
        <f>22863.28+829.35</f>
        <v>23692.629999999997</v>
      </c>
      <c r="FU91" s="84">
        <v>3510.13</v>
      </c>
      <c r="FV91" s="84"/>
      <c r="FW91" s="84"/>
      <c r="FX91" s="84">
        <v>4908.5</v>
      </c>
      <c r="FY91" s="84"/>
    </row>
    <row r="92" spans="1:181" s="28" customFormat="1" ht="13.5">
      <c r="A92" s="46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</row>
    <row r="93" spans="1:181" s="28" customFormat="1" ht="13.5">
      <c r="A93" s="46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</row>
    <row r="94" spans="1:181" s="50" customFormat="1" ht="13.5">
      <c r="A94" s="46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</row>
    <row r="95" spans="160:181" s="13" customFormat="1" ht="10.5" customHeight="1">
      <c r="FD95" s="22" t="s">
        <v>30</v>
      </c>
      <c r="FF95" s="131"/>
      <c r="FG95" s="131"/>
      <c r="FH95" s="131"/>
      <c r="FI95" s="131"/>
      <c r="FJ95" s="131"/>
      <c r="FK95" s="131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</row>
    <row r="96" spans="160:181" s="13" customFormat="1" ht="10.5" customHeight="1">
      <c r="FD96" s="22" t="s">
        <v>31</v>
      </c>
      <c r="FF96" s="121"/>
      <c r="FG96" s="121"/>
      <c r="FH96" s="121"/>
      <c r="FI96" s="121"/>
      <c r="FJ96" s="121"/>
      <c r="FK96" s="121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</row>
    <row r="97" spans="1:181" s="50" customFormat="1" ht="3" customHeight="1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</row>
    <row r="98" spans="1:181" s="57" customFormat="1" ht="13.5">
      <c r="A98" s="165">
        <v>1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7"/>
      <c r="AE98" s="165">
        <v>2</v>
      </c>
      <c r="AF98" s="166"/>
      <c r="AG98" s="166"/>
      <c r="AH98" s="166"/>
      <c r="AI98" s="166"/>
      <c r="AJ98" s="166"/>
      <c r="AK98" s="166"/>
      <c r="AL98" s="166"/>
      <c r="AM98" s="167"/>
      <c r="AN98" s="165">
        <v>3</v>
      </c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7"/>
      <c r="BE98" s="165">
        <v>4</v>
      </c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7"/>
      <c r="BU98" s="165">
        <v>5</v>
      </c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7"/>
      <c r="CL98" s="165">
        <v>6</v>
      </c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7"/>
      <c r="DE98" s="165">
        <v>7</v>
      </c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7"/>
      <c r="DV98" s="165">
        <v>8</v>
      </c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7"/>
      <c r="EM98" s="165">
        <v>9</v>
      </c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7"/>
      <c r="EZ98" s="165">
        <v>10</v>
      </c>
      <c r="FA98" s="166"/>
      <c r="FB98" s="166"/>
      <c r="FC98" s="166"/>
      <c r="FD98" s="166"/>
      <c r="FE98" s="166"/>
      <c r="FF98" s="166"/>
      <c r="FG98" s="166"/>
      <c r="FH98" s="166"/>
      <c r="FI98" s="166"/>
      <c r="FJ98" s="166"/>
      <c r="FK98" s="167"/>
      <c r="FL98" s="69">
        <v>11</v>
      </c>
      <c r="FM98" s="69">
        <v>12</v>
      </c>
      <c r="FN98" s="69">
        <v>13</v>
      </c>
      <c r="FO98" s="69">
        <v>14</v>
      </c>
      <c r="FP98" s="69">
        <v>15</v>
      </c>
      <c r="FQ98" s="69">
        <v>16</v>
      </c>
      <c r="FR98" s="69">
        <v>17</v>
      </c>
      <c r="FS98" s="69">
        <v>18</v>
      </c>
      <c r="FT98" s="69">
        <v>19</v>
      </c>
      <c r="FU98" s="69">
        <v>20</v>
      </c>
      <c r="FV98" s="69">
        <v>21</v>
      </c>
      <c r="FW98" s="69">
        <v>22</v>
      </c>
      <c r="FX98" s="69">
        <v>23</v>
      </c>
      <c r="FY98" s="69">
        <v>24</v>
      </c>
    </row>
    <row r="99" spans="1:181" s="56" customFormat="1" ht="110.25" customHeight="1">
      <c r="A99" s="55"/>
      <c r="B99" s="158" t="s">
        <v>356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9"/>
      <c r="AE99" s="152" t="s">
        <v>246</v>
      </c>
      <c r="AF99" s="153"/>
      <c r="AG99" s="153"/>
      <c r="AH99" s="153"/>
      <c r="AI99" s="153"/>
      <c r="AJ99" s="153"/>
      <c r="AK99" s="153"/>
      <c r="AL99" s="153"/>
      <c r="AM99" s="154"/>
      <c r="AN99" s="152" t="s">
        <v>247</v>
      </c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4"/>
      <c r="BE99" s="144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6"/>
      <c r="BU99" s="144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6"/>
      <c r="CL99" s="144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6"/>
      <c r="DE99" s="144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6"/>
      <c r="DV99" s="144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6"/>
      <c r="EM99" s="144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</row>
    <row r="100" spans="1:181" s="54" customFormat="1" ht="27.75" customHeight="1">
      <c r="A100" s="53"/>
      <c r="B100" s="160" t="s">
        <v>129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1"/>
      <c r="AE100" s="162" t="s">
        <v>130</v>
      </c>
      <c r="AF100" s="163"/>
      <c r="AG100" s="163"/>
      <c r="AH100" s="163"/>
      <c r="AI100" s="163"/>
      <c r="AJ100" s="163"/>
      <c r="AK100" s="163"/>
      <c r="AL100" s="163"/>
      <c r="AM100" s="164"/>
      <c r="AN100" s="162" t="s">
        <v>139</v>
      </c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4"/>
      <c r="BE100" s="155">
        <v>-54536.89</v>
      </c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7"/>
      <c r="BU100" s="155">
        <v>-44176.76</v>
      </c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7"/>
      <c r="CL100" s="155">
        <v>-3510.13</v>
      </c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7"/>
      <c r="DE100" s="155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7"/>
      <c r="DV100" s="155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7"/>
      <c r="EM100" s="155">
        <v>-6850</v>
      </c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7"/>
      <c r="EZ100" s="185"/>
      <c r="FA100" s="185"/>
      <c r="FB100" s="185"/>
      <c r="FC100" s="185"/>
      <c r="FD100" s="185"/>
      <c r="FE100" s="185"/>
      <c r="FF100" s="185"/>
      <c r="FG100" s="185"/>
      <c r="FH100" s="185"/>
      <c r="FI100" s="185"/>
      <c r="FJ100" s="185"/>
      <c r="FK100" s="185"/>
      <c r="FL100" s="83">
        <v>-55489.76</v>
      </c>
      <c r="FM100" s="83">
        <v>-45129.63</v>
      </c>
      <c r="FN100" s="83">
        <v>-3510.13</v>
      </c>
      <c r="FO100" s="83"/>
      <c r="FP100" s="83"/>
      <c r="FQ100" s="83">
        <v>-6850</v>
      </c>
      <c r="FR100" s="83"/>
      <c r="FS100" s="83">
        <v>-54536.89</v>
      </c>
      <c r="FT100" s="83">
        <v>-44176.76</v>
      </c>
      <c r="FU100" s="83">
        <v>-3510.13</v>
      </c>
      <c r="FV100" s="83"/>
      <c r="FW100" s="83"/>
      <c r="FX100" s="83">
        <v>-6850</v>
      </c>
      <c r="FY100" s="83"/>
    </row>
    <row r="101" spans="1:181" s="56" customFormat="1" ht="41.25" customHeight="1">
      <c r="A101" s="55"/>
      <c r="B101" s="172" t="s">
        <v>251</v>
      </c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3"/>
      <c r="AE101" s="152" t="s">
        <v>131</v>
      </c>
      <c r="AF101" s="153"/>
      <c r="AG101" s="153"/>
      <c r="AH101" s="153"/>
      <c r="AI101" s="153"/>
      <c r="AJ101" s="153"/>
      <c r="AK101" s="153"/>
      <c r="AL101" s="153"/>
      <c r="AM101" s="154"/>
      <c r="AN101" s="152" t="s">
        <v>248</v>
      </c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4"/>
      <c r="BE101" s="155">
        <v>-54536.89</v>
      </c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7"/>
      <c r="BU101" s="155">
        <v>-44176.76</v>
      </c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7"/>
      <c r="CL101" s="155">
        <v>-3510.13</v>
      </c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7"/>
      <c r="DE101" s="155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7"/>
      <c r="DV101" s="155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7"/>
      <c r="EM101" s="155">
        <v>-6850</v>
      </c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7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83">
        <v>-55489.76</v>
      </c>
      <c r="FM101" s="83">
        <v>-45129.63</v>
      </c>
      <c r="FN101" s="83">
        <v>-3510.13</v>
      </c>
      <c r="FO101" s="83"/>
      <c r="FP101" s="83"/>
      <c r="FQ101" s="83">
        <v>-6850</v>
      </c>
      <c r="FR101" s="84"/>
      <c r="FS101" s="83">
        <v>-54536.89</v>
      </c>
      <c r="FT101" s="83">
        <v>-44176.76</v>
      </c>
      <c r="FU101" s="83">
        <v>-3510.13</v>
      </c>
      <c r="FV101" s="83"/>
      <c r="FW101" s="83"/>
      <c r="FX101" s="83">
        <v>-6850</v>
      </c>
      <c r="FY101" s="84"/>
    </row>
    <row r="102" spans="1:181" s="56" customFormat="1" ht="13.5">
      <c r="A102" s="55"/>
      <c r="B102" s="172" t="s">
        <v>252</v>
      </c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3"/>
      <c r="AE102" s="152" t="s">
        <v>132</v>
      </c>
      <c r="AF102" s="153"/>
      <c r="AG102" s="153"/>
      <c r="AH102" s="153"/>
      <c r="AI102" s="153"/>
      <c r="AJ102" s="153"/>
      <c r="AK102" s="153"/>
      <c r="AL102" s="153"/>
      <c r="AM102" s="154"/>
      <c r="AN102" s="152" t="s">
        <v>104</v>
      </c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4"/>
      <c r="BE102" s="144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6"/>
      <c r="BU102" s="144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6"/>
      <c r="CL102" s="144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6"/>
      <c r="DE102" s="144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5"/>
      <c r="DT102" s="145"/>
      <c r="DU102" s="146"/>
      <c r="DV102" s="144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6"/>
      <c r="EM102" s="144"/>
      <c r="EN102" s="145"/>
      <c r="EO102" s="145"/>
      <c r="EP102" s="145"/>
      <c r="EQ102" s="145"/>
      <c r="ER102" s="145"/>
      <c r="ES102" s="145"/>
      <c r="ET102" s="145"/>
      <c r="EU102" s="145"/>
      <c r="EV102" s="145"/>
      <c r="EW102" s="145"/>
      <c r="EX102" s="145"/>
      <c r="EY102" s="14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</row>
    <row r="103" spans="1:181" s="54" customFormat="1" ht="27.75" customHeight="1">
      <c r="A103" s="53"/>
      <c r="B103" s="160" t="s">
        <v>135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1"/>
      <c r="AE103" s="162" t="s">
        <v>136</v>
      </c>
      <c r="AF103" s="163"/>
      <c r="AG103" s="163"/>
      <c r="AH103" s="163"/>
      <c r="AI103" s="163"/>
      <c r="AJ103" s="163"/>
      <c r="AK103" s="163"/>
      <c r="AL103" s="163"/>
      <c r="AM103" s="164"/>
      <c r="AN103" s="162" t="s">
        <v>140</v>
      </c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4"/>
      <c r="BE103" s="155">
        <v>54536.88999999999</v>
      </c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7"/>
      <c r="BU103" s="155">
        <v>44176.759999999995</v>
      </c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7"/>
      <c r="CL103" s="155">
        <v>3510.13</v>
      </c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7"/>
      <c r="DE103" s="155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7"/>
      <c r="DV103" s="155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7"/>
      <c r="EM103" s="155">
        <v>6850</v>
      </c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7"/>
      <c r="EZ103" s="185"/>
      <c r="FA103" s="185"/>
      <c r="FB103" s="185"/>
      <c r="FC103" s="185"/>
      <c r="FD103" s="185"/>
      <c r="FE103" s="185"/>
      <c r="FF103" s="185"/>
      <c r="FG103" s="185"/>
      <c r="FH103" s="185"/>
      <c r="FI103" s="185"/>
      <c r="FJ103" s="185"/>
      <c r="FK103" s="185"/>
      <c r="FL103" s="83">
        <v>55489.76</v>
      </c>
      <c r="FM103" s="83">
        <v>45129.63</v>
      </c>
      <c r="FN103" s="83">
        <v>3510.13</v>
      </c>
      <c r="FO103" s="83"/>
      <c r="FP103" s="83"/>
      <c r="FQ103" s="83">
        <v>6850</v>
      </c>
      <c r="FR103" s="83"/>
      <c r="FS103" s="83">
        <v>55366.24</v>
      </c>
      <c r="FT103" s="83">
        <v>45006.11</v>
      </c>
      <c r="FU103" s="83">
        <v>3510.13</v>
      </c>
      <c r="FV103" s="83"/>
      <c r="FW103" s="83"/>
      <c r="FX103" s="83">
        <v>6850</v>
      </c>
      <c r="FY103" s="83"/>
    </row>
    <row r="104" spans="1:181" s="56" customFormat="1" ht="41.25" customHeight="1">
      <c r="A104" s="55"/>
      <c r="B104" s="172" t="s">
        <v>253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3"/>
      <c r="AE104" s="152" t="s">
        <v>137</v>
      </c>
      <c r="AF104" s="153"/>
      <c r="AG104" s="153"/>
      <c r="AH104" s="153"/>
      <c r="AI104" s="153"/>
      <c r="AJ104" s="153"/>
      <c r="AK104" s="153"/>
      <c r="AL104" s="153"/>
      <c r="AM104" s="154"/>
      <c r="AN104" s="152" t="s">
        <v>249</v>
      </c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4"/>
      <c r="BE104" s="155">
        <v>54536.88999999999</v>
      </c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7"/>
      <c r="BU104" s="155">
        <v>44176.759999999995</v>
      </c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7"/>
      <c r="CL104" s="155">
        <v>3510.13</v>
      </c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7"/>
      <c r="DE104" s="155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7"/>
      <c r="DV104" s="155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7"/>
      <c r="EM104" s="155">
        <v>6850</v>
      </c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7"/>
      <c r="EZ104" s="186"/>
      <c r="FA104" s="186"/>
      <c r="FB104" s="186"/>
      <c r="FC104" s="186"/>
      <c r="FD104" s="186"/>
      <c r="FE104" s="186"/>
      <c r="FF104" s="186"/>
      <c r="FG104" s="186"/>
      <c r="FH104" s="186"/>
      <c r="FI104" s="186"/>
      <c r="FJ104" s="186"/>
      <c r="FK104" s="186"/>
      <c r="FL104" s="83">
        <v>55489.76</v>
      </c>
      <c r="FM104" s="83">
        <v>45129.63</v>
      </c>
      <c r="FN104" s="83">
        <v>3510.13</v>
      </c>
      <c r="FO104" s="83"/>
      <c r="FP104" s="83"/>
      <c r="FQ104" s="83">
        <v>6850</v>
      </c>
      <c r="FR104" s="83"/>
      <c r="FS104" s="83">
        <v>55366.24</v>
      </c>
      <c r="FT104" s="83">
        <v>45006.11</v>
      </c>
      <c r="FU104" s="83">
        <v>3510.13</v>
      </c>
      <c r="FV104" s="83"/>
      <c r="FW104" s="83"/>
      <c r="FX104" s="83">
        <v>6850</v>
      </c>
      <c r="FY104" s="83"/>
    </row>
    <row r="105" spans="1:181" s="56" customFormat="1" ht="15" customHeight="1">
      <c r="A105" s="55"/>
      <c r="B105" s="172" t="s">
        <v>254</v>
      </c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3"/>
      <c r="AE105" s="152" t="s">
        <v>138</v>
      </c>
      <c r="AF105" s="153"/>
      <c r="AG105" s="153"/>
      <c r="AH105" s="153"/>
      <c r="AI105" s="153"/>
      <c r="AJ105" s="153"/>
      <c r="AK105" s="153"/>
      <c r="AL105" s="153"/>
      <c r="AM105" s="154"/>
      <c r="AN105" s="152" t="s">
        <v>104</v>
      </c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4"/>
      <c r="BE105" s="144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6"/>
      <c r="BU105" s="144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6"/>
      <c r="CL105" s="144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6"/>
      <c r="DE105" s="144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6"/>
      <c r="DV105" s="144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6"/>
      <c r="EM105" s="144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6"/>
      <c r="FK105" s="186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</row>
    <row r="106" spans="1:181" s="54" customFormat="1" ht="27.75" customHeight="1">
      <c r="A106" s="53"/>
      <c r="B106" s="160" t="s">
        <v>255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1"/>
      <c r="AE106" s="162" t="s">
        <v>139</v>
      </c>
      <c r="AF106" s="163"/>
      <c r="AG106" s="163"/>
      <c r="AH106" s="163"/>
      <c r="AI106" s="163"/>
      <c r="AJ106" s="163"/>
      <c r="AK106" s="163"/>
      <c r="AL106" s="163"/>
      <c r="AM106" s="164"/>
      <c r="AN106" s="162" t="s">
        <v>104</v>
      </c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4"/>
      <c r="BE106" s="155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7"/>
      <c r="BU106" s="155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7"/>
      <c r="CL106" s="155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7"/>
      <c r="DE106" s="155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7"/>
      <c r="DV106" s="155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7"/>
      <c r="EM106" s="155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7"/>
      <c r="EZ106" s="185"/>
      <c r="FA106" s="185"/>
      <c r="FB106" s="185"/>
      <c r="FC106" s="185"/>
      <c r="FD106" s="185"/>
      <c r="FE106" s="185"/>
      <c r="FF106" s="185"/>
      <c r="FG106" s="185"/>
      <c r="FH106" s="185"/>
      <c r="FI106" s="185"/>
      <c r="FJ106" s="185"/>
      <c r="FK106" s="185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</row>
    <row r="107" spans="1:181" s="54" customFormat="1" ht="27.75" customHeight="1">
      <c r="A107" s="53"/>
      <c r="B107" s="160" t="s">
        <v>256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1"/>
      <c r="AE107" s="162" t="s">
        <v>140</v>
      </c>
      <c r="AF107" s="163"/>
      <c r="AG107" s="163"/>
      <c r="AH107" s="163"/>
      <c r="AI107" s="163"/>
      <c r="AJ107" s="163"/>
      <c r="AK107" s="163"/>
      <c r="AL107" s="163"/>
      <c r="AM107" s="164"/>
      <c r="AN107" s="162" t="s">
        <v>104</v>
      </c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4"/>
      <c r="BE107" s="155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7"/>
      <c r="BU107" s="155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7"/>
      <c r="CL107" s="155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7"/>
      <c r="DE107" s="155"/>
      <c r="DF107" s="156"/>
      <c r="DG107" s="156"/>
      <c r="DH107" s="156"/>
      <c r="DI107" s="156"/>
      <c r="DJ107" s="156"/>
      <c r="DK107" s="156"/>
      <c r="DL107" s="156"/>
      <c r="DM107" s="156"/>
      <c r="DN107" s="156"/>
      <c r="DO107" s="156"/>
      <c r="DP107" s="156"/>
      <c r="DQ107" s="156"/>
      <c r="DR107" s="156"/>
      <c r="DS107" s="156"/>
      <c r="DT107" s="156"/>
      <c r="DU107" s="157"/>
      <c r="DV107" s="155"/>
      <c r="DW107" s="156"/>
      <c r="DX107" s="156"/>
      <c r="DY107" s="156"/>
      <c r="DZ107" s="156"/>
      <c r="EA107" s="156"/>
      <c r="EB107" s="156"/>
      <c r="EC107" s="156"/>
      <c r="ED107" s="156"/>
      <c r="EE107" s="156"/>
      <c r="EF107" s="156"/>
      <c r="EG107" s="156"/>
      <c r="EH107" s="156"/>
      <c r="EI107" s="156"/>
      <c r="EJ107" s="156"/>
      <c r="EK107" s="156"/>
      <c r="EL107" s="157"/>
      <c r="EM107" s="155"/>
      <c r="EN107" s="156"/>
      <c r="EO107" s="156"/>
      <c r="EP107" s="156"/>
      <c r="EQ107" s="156"/>
      <c r="ER107" s="156"/>
      <c r="ES107" s="156"/>
      <c r="ET107" s="156"/>
      <c r="EU107" s="156"/>
      <c r="EV107" s="156"/>
      <c r="EW107" s="156"/>
      <c r="EX107" s="156"/>
      <c r="EY107" s="157"/>
      <c r="EZ107" s="185"/>
      <c r="FA107" s="185"/>
      <c r="FB107" s="185"/>
      <c r="FC107" s="185"/>
      <c r="FD107" s="185"/>
      <c r="FE107" s="185"/>
      <c r="FF107" s="185"/>
      <c r="FG107" s="185"/>
      <c r="FH107" s="185"/>
      <c r="FI107" s="185"/>
      <c r="FJ107" s="185"/>
      <c r="FK107" s="185"/>
      <c r="FL107" s="70"/>
      <c r="FM107" s="70"/>
      <c r="FN107" s="70"/>
      <c r="FO107" s="70"/>
      <c r="FP107" s="70"/>
      <c r="FQ107" s="70"/>
      <c r="FR107" s="70"/>
      <c r="FS107" s="79"/>
      <c r="FT107" s="70"/>
      <c r="FU107" s="70"/>
      <c r="FV107" s="70"/>
      <c r="FW107" s="70"/>
      <c r="FX107" s="70"/>
      <c r="FY107" s="70"/>
    </row>
    <row r="108" spans="1:181" s="28" customFormat="1" ht="13.5">
      <c r="A108" s="46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</row>
    <row r="109" spans="1:181" s="28" customFormat="1" ht="13.5">
      <c r="A109" s="46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</row>
    <row r="110" spans="1:181" s="28" customFormat="1" ht="13.5">
      <c r="A110" s="46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</row>
    <row r="111" spans="1:181" s="28" customFormat="1" ht="13.5">
      <c r="A111" s="46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</row>
    <row r="112" spans="1:181" s="28" customFormat="1" ht="13.5">
      <c r="A112" s="46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</row>
    <row r="113" spans="1:181" s="28" customFormat="1" ht="13.5">
      <c r="A113" s="46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</row>
    <row r="114" spans="1:181" s="28" customFormat="1" ht="13.5">
      <c r="A114" s="46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</row>
    <row r="115" spans="1:181" s="28" customFormat="1" ht="13.5">
      <c r="A115" s="46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</row>
    <row r="116" spans="1:181" s="50" customFormat="1" ht="13.5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</row>
    <row r="117" spans="160:181" s="13" customFormat="1" ht="10.5" customHeight="1">
      <c r="FD117" s="22" t="s">
        <v>30</v>
      </c>
      <c r="FF117" s="131"/>
      <c r="FG117" s="131"/>
      <c r="FH117" s="131"/>
      <c r="FI117" s="131"/>
      <c r="FJ117" s="131"/>
      <c r="FK117" s="131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</row>
    <row r="118" spans="160:181" s="13" customFormat="1" ht="10.5" customHeight="1">
      <c r="FD118" s="22" t="s">
        <v>31</v>
      </c>
      <c r="FF118" s="121"/>
      <c r="FG118" s="121"/>
      <c r="FH118" s="121"/>
      <c r="FI118" s="121"/>
      <c r="FJ118" s="121"/>
      <c r="FK118" s="121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</row>
    <row r="119" spans="1:181" s="50" customFormat="1" ht="3" customHeight="1">
      <c r="A119" s="46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</row>
    <row r="120" spans="168:181" ht="12.75"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</row>
    <row r="123" spans="168:181" ht="12.75"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</row>
  </sheetData>
  <sheetProtection/>
  <mergeCells count="778">
    <mergeCell ref="B1:FJ1"/>
    <mergeCell ref="A23:AD23"/>
    <mergeCell ref="AE23:AM23"/>
    <mergeCell ref="AN23:BD23"/>
    <mergeCell ref="BE23:BT23"/>
    <mergeCell ref="BU23:CK23"/>
    <mergeCell ref="CL23:DD23"/>
    <mergeCell ref="CF2:DE2"/>
    <mergeCell ref="DF2:DI2"/>
    <mergeCell ref="DJ2:DM2"/>
    <mergeCell ref="DV107:EL107"/>
    <mergeCell ref="DV106:EL106"/>
    <mergeCell ref="BU106:CK106"/>
    <mergeCell ref="CL106:DD106"/>
    <mergeCell ref="DE106:DU106"/>
    <mergeCell ref="BU107:CK107"/>
    <mergeCell ref="CL107:DD107"/>
    <mergeCell ref="DE107:DU107"/>
    <mergeCell ref="B106:AD106"/>
    <mergeCell ref="AE106:AM106"/>
    <mergeCell ref="AN106:BD106"/>
    <mergeCell ref="BE106:BT106"/>
    <mergeCell ref="B107:AD107"/>
    <mergeCell ref="AE107:AM107"/>
    <mergeCell ref="AN107:BD107"/>
    <mergeCell ref="BE107:BT107"/>
    <mergeCell ref="EM104:EY104"/>
    <mergeCell ref="EZ104:FK104"/>
    <mergeCell ref="B105:AD105"/>
    <mergeCell ref="AE105:AM105"/>
    <mergeCell ref="AN105:BD105"/>
    <mergeCell ref="BE105:BT105"/>
    <mergeCell ref="BU105:CK105"/>
    <mergeCell ref="CL105:DD105"/>
    <mergeCell ref="DE105:DU105"/>
    <mergeCell ref="DV105:EL105"/>
    <mergeCell ref="EM103:EY103"/>
    <mergeCell ref="EZ103:FK103"/>
    <mergeCell ref="B104:AD104"/>
    <mergeCell ref="AE104:AM104"/>
    <mergeCell ref="AN104:BD104"/>
    <mergeCell ref="BE104:BT104"/>
    <mergeCell ref="BU104:CK104"/>
    <mergeCell ref="CL104:DD104"/>
    <mergeCell ref="DE104:DU104"/>
    <mergeCell ref="DV104:EL104"/>
    <mergeCell ref="EM102:EY102"/>
    <mergeCell ref="EZ102:FK102"/>
    <mergeCell ref="B103:AD103"/>
    <mergeCell ref="AE103:AM103"/>
    <mergeCell ref="AN103:BD103"/>
    <mergeCell ref="BE103:BT103"/>
    <mergeCell ref="BU103:CK103"/>
    <mergeCell ref="CL103:DD103"/>
    <mergeCell ref="DE103:DU103"/>
    <mergeCell ref="DV103:EL103"/>
    <mergeCell ref="EM101:EY101"/>
    <mergeCell ref="EZ101:FK101"/>
    <mergeCell ref="B102:AD102"/>
    <mergeCell ref="AE102:AM102"/>
    <mergeCell ref="AN102:BD102"/>
    <mergeCell ref="BE102:BT102"/>
    <mergeCell ref="BU102:CK102"/>
    <mergeCell ref="CL102:DD102"/>
    <mergeCell ref="DE102:DU102"/>
    <mergeCell ref="DV102:EL102"/>
    <mergeCell ref="EM100:EY100"/>
    <mergeCell ref="EZ100:FK100"/>
    <mergeCell ref="B101:AD101"/>
    <mergeCell ref="AE101:AM101"/>
    <mergeCell ref="AN101:BD101"/>
    <mergeCell ref="BE101:BT101"/>
    <mergeCell ref="BU101:CK101"/>
    <mergeCell ref="CL101:DD101"/>
    <mergeCell ref="DE101:DU101"/>
    <mergeCell ref="DV101:EL101"/>
    <mergeCell ref="AN100:BD100"/>
    <mergeCell ref="BE100:BT100"/>
    <mergeCell ref="BU100:CK100"/>
    <mergeCell ref="CL100:DD100"/>
    <mergeCell ref="DE100:DU100"/>
    <mergeCell ref="DV100:EL100"/>
    <mergeCell ref="EM91:EY91"/>
    <mergeCell ref="EZ91:FK91"/>
    <mergeCell ref="B99:AD99"/>
    <mergeCell ref="AE99:AM99"/>
    <mergeCell ref="AN99:BD99"/>
    <mergeCell ref="BE99:BT99"/>
    <mergeCell ref="BU99:CK99"/>
    <mergeCell ref="CL99:DD99"/>
    <mergeCell ref="DE99:DU99"/>
    <mergeCell ref="DV99:EL99"/>
    <mergeCell ref="EM90:EY90"/>
    <mergeCell ref="EZ90:FK90"/>
    <mergeCell ref="B91:AD91"/>
    <mergeCell ref="AE91:AM91"/>
    <mergeCell ref="AN91:BD91"/>
    <mergeCell ref="BE91:BT91"/>
    <mergeCell ref="BU91:CK91"/>
    <mergeCell ref="CL91:DD91"/>
    <mergeCell ref="DE91:DU91"/>
    <mergeCell ref="DV91:EL91"/>
    <mergeCell ref="BU90:CK90"/>
    <mergeCell ref="CL90:DD90"/>
    <mergeCell ref="DE90:DU90"/>
    <mergeCell ref="DV90:EL90"/>
    <mergeCell ref="B90:AD90"/>
    <mergeCell ref="AE90:AM90"/>
    <mergeCell ref="AN90:BD90"/>
    <mergeCell ref="BE90:BT90"/>
    <mergeCell ref="BU89:CK89"/>
    <mergeCell ref="CL89:DD89"/>
    <mergeCell ref="DE89:DU89"/>
    <mergeCell ref="DV89:EL89"/>
    <mergeCell ref="B89:AD89"/>
    <mergeCell ref="AE89:AM89"/>
    <mergeCell ref="AN89:BD89"/>
    <mergeCell ref="BE89:BT89"/>
    <mergeCell ref="BU88:CK88"/>
    <mergeCell ref="CL88:DD88"/>
    <mergeCell ref="DE88:DU88"/>
    <mergeCell ref="DV88:EL88"/>
    <mergeCell ref="B88:AD88"/>
    <mergeCell ref="AE88:AM88"/>
    <mergeCell ref="AN88:BD88"/>
    <mergeCell ref="BE88:BT88"/>
    <mergeCell ref="EZ80:FK80"/>
    <mergeCell ref="B86:AD86"/>
    <mergeCell ref="AE86:AM86"/>
    <mergeCell ref="AN86:BD86"/>
    <mergeCell ref="BE86:BT86"/>
    <mergeCell ref="B87:AD87"/>
    <mergeCell ref="AE87:AM87"/>
    <mergeCell ref="AN87:BD87"/>
    <mergeCell ref="BE87:BT87"/>
    <mergeCell ref="DV80:EL80"/>
    <mergeCell ref="EM79:EY79"/>
    <mergeCell ref="EZ79:FK79"/>
    <mergeCell ref="B80:AD80"/>
    <mergeCell ref="AE80:AM80"/>
    <mergeCell ref="AN80:BD80"/>
    <mergeCell ref="BE80:BT80"/>
    <mergeCell ref="BU80:CK80"/>
    <mergeCell ref="CL80:DD80"/>
    <mergeCell ref="DE80:DU80"/>
    <mergeCell ref="EM80:EY80"/>
    <mergeCell ref="EM78:EY78"/>
    <mergeCell ref="EZ78:FK78"/>
    <mergeCell ref="B79:AD79"/>
    <mergeCell ref="AE79:AM79"/>
    <mergeCell ref="AN79:BD79"/>
    <mergeCell ref="BE79:BT79"/>
    <mergeCell ref="BU79:CK79"/>
    <mergeCell ref="CL79:DD79"/>
    <mergeCell ref="DE79:DU79"/>
    <mergeCell ref="DV79:EL79"/>
    <mergeCell ref="EM77:EY77"/>
    <mergeCell ref="EZ77:FK77"/>
    <mergeCell ref="B78:AD78"/>
    <mergeCell ref="AE78:AM78"/>
    <mergeCell ref="AN78:BD78"/>
    <mergeCell ref="BE78:BT78"/>
    <mergeCell ref="BU78:CK78"/>
    <mergeCell ref="CL78:DD78"/>
    <mergeCell ref="DE78:DU78"/>
    <mergeCell ref="B77:AD77"/>
    <mergeCell ref="AE77:AM77"/>
    <mergeCell ref="AN77:BD77"/>
    <mergeCell ref="BE77:BT77"/>
    <mergeCell ref="DV78:EL78"/>
    <mergeCell ref="BU77:CK77"/>
    <mergeCell ref="CL77:DD77"/>
    <mergeCell ref="DE77:DU77"/>
    <mergeCell ref="DV77:EL77"/>
    <mergeCell ref="B76:AD76"/>
    <mergeCell ref="AE76:AM76"/>
    <mergeCell ref="AN76:BD76"/>
    <mergeCell ref="BE76:BT76"/>
    <mergeCell ref="BU76:CK76"/>
    <mergeCell ref="CL76:DD76"/>
    <mergeCell ref="DE76:DU76"/>
    <mergeCell ref="DV76:EL76"/>
    <mergeCell ref="B75:AD75"/>
    <mergeCell ref="AE75:AM75"/>
    <mergeCell ref="AN75:BD75"/>
    <mergeCell ref="BE75:BT75"/>
    <mergeCell ref="BU75:CK75"/>
    <mergeCell ref="CL75:DD75"/>
    <mergeCell ref="DE75:DU75"/>
    <mergeCell ref="DV75:EL75"/>
    <mergeCell ref="B74:AD74"/>
    <mergeCell ref="AE74:AM74"/>
    <mergeCell ref="AN74:BD74"/>
    <mergeCell ref="BE74:BT74"/>
    <mergeCell ref="EZ67:FK67"/>
    <mergeCell ref="B73:AD73"/>
    <mergeCell ref="AE73:AM73"/>
    <mergeCell ref="AN73:BD73"/>
    <mergeCell ref="BE73:BT73"/>
    <mergeCell ref="BU73:CK73"/>
    <mergeCell ref="CL73:DD73"/>
    <mergeCell ref="DE73:DU73"/>
    <mergeCell ref="A72:AD72"/>
    <mergeCell ref="AE72:AM72"/>
    <mergeCell ref="EZ66:FK66"/>
    <mergeCell ref="B67:AD67"/>
    <mergeCell ref="AE67:AM67"/>
    <mergeCell ref="AN67:BD67"/>
    <mergeCell ref="BE67:BT67"/>
    <mergeCell ref="BU67:CK67"/>
    <mergeCell ref="CL67:DD67"/>
    <mergeCell ref="DE67:DU67"/>
    <mergeCell ref="DV67:EL67"/>
    <mergeCell ref="EM67:EY67"/>
    <mergeCell ref="EZ65:FK65"/>
    <mergeCell ref="B66:AD66"/>
    <mergeCell ref="AE66:AM66"/>
    <mergeCell ref="AN66:BD66"/>
    <mergeCell ref="BE66:BT66"/>
    <mergeCell ref="BU66:CK66"/>
    <mergeCell ref="CL66:DD66"/>
    <mergeCell ref="DE66:DU66"/>
    <mergeCell ref="DV66:EL66"/>
    <mergeCell ref="EM66:EY66"/>
    <mergeCell ref="EZ64:FK64"/>
    <mergeCell ref="B65:AD65"/>
    <mergeCell ref="AE65:AM65"/>
    <mergeCell ref="AN65:BD65"/>
    <mergeCell ref="BE65:BT65"/>
    <mergeCell ref="BU65:CK65"/>
    <mergeCell ref="CL65:DD65"/>
    <mergeCell ref="DE65:DU65"/>
    <mergeCell ref="DV65:EL65"/>
    <mergeCell ref="EM65:EY65"/>
    <mergeCell ref="EZ63:FK63"/>
    <mergeCell ref="B64:AD64"/>
    <mergeCell ref="AE64:AM64"/>
    <mergeCell ref="AN64:BD64"/>
    <mergeCell ref="BE64:BT64"/>
    <mergeCell ref="BU64:CK64"/>
    <mergeCell ref="CL64:DD64"/>
    <mergeCell ref="DE64:DU64"/>
    <mergeCell ref="DV64:EL64"/>
    <mergeCell ref="EM64:EY64"/>
    <mergeCell ref="EZ62:FK62"/>
    <mergeCell ref="B63:AD63"/>
    <mergeCell ref="AE63:AM63"/>
    <mergeCell ref="AN63:BD63"/>
    <mergeCell ref="BE63:BT63"/>
    <mergeCell ref="BU63:CK63"/>
    <mergeCell ref="CL63:DD63"/>
    <mergeCell ref="DE63:DU63"/>
    <mergeCell ref="DV63:EL63"/>
    <mergeCell ref="EM63:EY63"/>
    <mergeCell ref="EZ61:FK61"/>
    <mergeCell ref="B62:AD62"/>
    <mergeCell ref="AE62:AM62"/>
    <mergeCell ref="AN62:BD62"/>
    <mergeCell ref="BE62:BT62"/>
    <mergeCell ref="BU62:CK62"/>
    <mergeCell ref="CL62:DD62"/>
    <mergeCell ref="DE62:DU62"/>
    <mergeCell ref="DV62:EL62"/>
    <mergeCell ref="EM62:EY62"/>
    <mergeCell ref="EZ60:FK60"/>
    <mergeCell ref="B61:AD61"/>
    <mergeCell ref="AE61:AM61"/>
    <mergeCell ref="AN61:BD61"/>
    <mergeCell ref="BE61:BT61"/>
    <mergeCell ref="BU61:CK61"/>
    <mergeCell ref="CL61:DD61"/>
    <mergeCell ref="DE61:DU61"/>
    <mergeCell ref="DV61:EL61"/>
    <mergeCell ref="EM61:EY61"/>
    <mergeCell ref="EZ59:FK59"/>
    <mergeCell ref="B60:AD60"/>
    <mergeCell ref="AE60:AM60"/>
    <mergeCell ref="AN60:BD60"/>
    <mergeCell ref="BE60:BT60"/>
    <mergeCell ref="BU60:CK60"/>
    <mergeCell ref="CL60:DD60"/>
    <mergeCell ref="DE60:DU60"/>
    <mergeCell ref="DV60:EL60"/>
    <mergeCell ref="EM60:EY60"/>
    <mergeCell ref="EZ58:FK58"/>
    <mergeCell ref="B59:AD59"/>
    <mergeCell ref="AE59:AM59"/>
    <mergeCell ref="AN59:BD59"/>
    <mergeCell ref="BE59:BT59"/>
    <mergeCell ref="BU59:CK59"/>
    <mergeCell ref="CL59:DD59"/>
    <mergeCell ref="DE59:DU59"/>
    <mergeCell ref="DV59:EL59"/>
    <mergeCell ref="EM59:EY59"/>
    <mergeCell ref="EZ52:FK52"/>
    <mergeCell ref="B58:AD58"/>
    <mergeCell ref="AE58:AM58"/>
    <mergeCell ref="AN58:BD58"/>
    <mergeCell ref="BE58:BT58"/>
    <mergeCell ref="BU58:CK58"/>
    <mergeCell ref="CL58:DD58"/>
    <mergeCell ref="DE58:DU58"/>
    <mergeCell ref="DV58:EL58"/>
    <mergeCell ref="EM58:EY58"/>
    <mergeCell ref="EZ51:FK51"/>
    <mergeCell ref="B52:AD52"/>
    <mergeCell ref="AE52:AM52"/>
    <mergeCell ref="AN52:BD52"/>
    <mergeCell ref="BE52:BT52"/>
    <mergeCell ref="BU52:CK52"/>
    <mergeCell ref="CL52:DD52"/>
    <mergeCell ref="DE52:DU52"/>
    <mergeCell ref="DV52:EL52"/>
    <mergeCell ref="EM52:EY52"/>
    <mergeCell ref="EZ50:FK50"/>
    <mergeCell ref="B51:AD51"/>
    <mergeCell ref="AE51:AM51"/>
    <mergeCell ref="AN51:BD51"/>
    <mergeCell ref="BE51:BT51"/>
    <mergeCell ref="BU51:CK51"/>
    <mergeCell ref="CL51:DD51"/>
    <mergeCell ref="DE51:DU51"/>
    <mergeCell ref="DV51:EL51"/>
    <mergeCell ref="EM51:EY51"/>
    <mergeCell ref="EZ49:FK49"/>
    <mergeCell ref="B50:AD50"/>
    <mergeCell ref="AE50:AM50"/>
    <mergeCell ref="AN50:BD50"/>
    <mergeCell ref="BE50:BT50"/>
    <mergeCell ref="BU50:CK50"/>
    <mergeCell ref="EM50:EY50"/>
    <mergeCell ref="EM49:EY49"/>
    <mergeCell ref="B49:AD49"/>
    <mergeCell ref="AE49:AM49"/>
    <mergeCell ref="AN49:BD49"/>
    <mergeCell ref="BE49:BT49"/>
    <mergeCell ref="DN2:DP2"/>
    <mergeCell ref="BE5:FK5"/>
    <mergeCell ref="BE6:BT8"/>
    <mergeCell ref="BU6:FK6"/>
    <mergeCell ref="BU7:CK8"/>
    <mergeCell ref="DE7:DU8"/>
    <mergeCell ref="DV7:EL8"/>
    <mergeCell ref="EM7:FK7"/>
    <mergeCell ref="EM8:EY8"/>
    <mergeCell ref="EZ8:FK8"/>
    <mergeCell ref="AE33:AM33"/>
    <mergeCell ref="DE24:DU24"/>
    <mergeCell ref="DV24:EL24"/>
    <mergeCell ref="CL33:DD33"/>
    <mergeCell ref="DV33:EL33"/>
    <mergeCell ref="CL24:DD24"/>
    <mergeCell ref="CL26:DD26"/>
    <mergeCell ref="AN25:BD25"/>
    <mergeCell ref="BE25:BT25"/>
    <mergeCell ref="DE25:DU25"/>
    <mergeCell ref="FF37:FK37"/>
    <mergeCell ref="FF38:FK38"/>
    <mergeCell ref="EZ33:FK33"/>
    <mergeCell ref="DV32:EL32"/>
    <mergeCell ref="EM32:EY32"/>
    <mergeCell ref="DE33:DU33"/>
    <mergeCell ref="EZ35:FK35"/>
    <mergeCell ref="EZ34:FK34"/>
    <mergeCell ref="EM23:EY23"/>
    <mergeCell ref="EZ23:FK23"/>
    <mergeCell ref="EM24:EY24"/>
    <mergeCell ref="EZ24:FK24"/>
    <mergeCell ref="EZ32:FK32"/>
    <mergeCell ref="EM33:EY33"/>
    <mergeCell ref="EZ26:FK26"/>
    <mergeCell ref="EZ29:FK29"/>
    <mergeCell ref="EZ25:FK25"/>
    <mergeCell ref="EZ30:FK30"/>
    <mergeCell ref="AE45:AM45"/>
    <mergeCell ref="AN45:BD45"/>
    <mergeCell ref="BE45:BT45"/>
    <mergeCell ref="BU45:CK45"/>
    <mergeCell ref="A40:AD40"/>
    <mergeCell ref="AE40:AM40"/>
    <mergeCell ref="AN40:BD40"/>
    <mergeCell ref="BE40:BT40"/>
    <mergeCell ref="B41:AD41"/>
    <mergeCell ref="AE41:AM41"/>
    <mergeCell ref="BE57:BT57"/>
    <mergeCell ref="EZ57:FK57"/>
    <mergeCell ref="EZ45:FK45"/>
    <mergeCell ref="EM46:EY46"/>
    <mergeCell ref="EZ46:FK46"/>
    <mergeCell ref="EM45:EY45"/>
    <mergeCell ref="EZ47:FK47"/>
    <mergeCell ref="CL50:DD50"/>
    <mergeCell ref="DE50:DU50"/>
    <mergeCell ref="DV50:EL50"/>
    <mergeCell ref="EM48:EY48"/>
    <mergeCell ref="EZ48:FK48"/>
    <mergeCell ref="FF55:FK55"/>
    <mergeCell ref="FF54:FK54"/>
    <mergeCell ref="BE46:BT46"/>
    <mergeCell ref="CL57:DD57"/>
    <mergeCell ref="DE57:DU57"/>
    <mergeCell ref="EM57:EY57"/>
    <mergeCell ref="DV48:EL48"/>
    <mergeCell ref="BU49:CK49"/>
    <mergeCell ref="BU57:CK57"/>
    <mergeCell ref="CL49:DD49"/>
    <mergeCell ref="DE49:DU49"/>
    <mergeCell ref="DV49:EL49"/>
    <mergeCell ref="DV57:EL57"/>
    <mergeCell ref="B47:AD47"/>
    <mergeCell ref="DV47:EL47"/>
    <mergeCell ref="A57:AD57"/>
    <mergeCell ref="AE57:AM57"/>
    <mergeCell ref="AN57:BD57"/>
    <mergeCell ref="CL45:DD45"/>
    <mergeCell ref="DE45:DU45"/>
    <mergeCell ref="CL46:DD46"/>
    <mergeCell ref="B45:AD45"/>
    <mergeCell ref="DV45:EL45"/>
    <mergeCell ref="B46:AD46"/>
    <mergeCell ref="AE46:AM46"/>
    <mergeCell ref="AN46:BD46"/>
    <mergeCell ref="DE46:DU46"/>
    <mergeCell ref="DV46:EL46"/>
    <mergeCell ref="FF69:FK69"/>
    <mergeCell ref="FF70:FK70"/>
    <mergeCell ref="BU72:CK72"/>
    <mergeCell ref="CL72:DD72"/>
    <mergeCell ref="AN72:BD72"/>
    <mergeCell ref="BE72:BT72"/>
    <mergeCell ref="DV72:EL72"/>
    <mergeCell ref="EM72:EY72"/>
    <mergeCell ref="EZ72:FK72"/>
    <mergeCell ref="DE74:DU74"/>
    <mergeCell ref="AE47:AM47"/>
    <mergeCell ref="AN47:BD47"/>
    <mergeCell ref="AE48:AM48"/>
    <mergeCell ref="BU74:CK74"/>
    <mergeCell ref="CL74:DD74"/>
    <mergeCell ref="DE72:DU72"/>
    <mergeCell ref="CL48:DD48"/>
    <mergeCell ref="DE48:DU48"/>
    <mergeCell ref="DE47:DU47"/>
    <mergeCell ref="EM75:EY75"/>
    <mergeCell ref="EZ75:FK75"/>
    <mergeCell ref="EM76:EY76"/>
    <mergeCell ref="EZ76:FK76"/>
    <mergeCell ref="DV73:EL73"/>
    <mergeCell ref="EM73:EY73"/>
    <mergeCell ref="EZ73:FK73"/>
    <mergeCell ref="EZ74:FK74"/>
    <mergeCell ref="DV74:EL74"/>
    <mergeCell ref="EM74:EY74"/>
    <mergeCell ref="A85:AD85"/>
    <mergeCell ref="AE85:AM85"/>
    <mergeCell ref="AN85:BD85"/>
    <mergeCell ref="BE85:BT85"/>
    <mergeCell ref="EM98:EY98"/>
    <mergeCell ref="EZ98:FK98"/>
    <mergeCell ref="EM85:EY85"/>
    <mergeCell ref="EZ85:FK85"/>
    <mergeCell ref="EM87:EY87"/>
    <mergeCell ref="EZ87:FK87"/>
    <mergeCell ref="FF82:FK82"/>
    <mergeCell ref="FF83:FK83"/>
    <mergeCell ref="BU98:CK98"/>
    <mergeCell ref="CL98:DD98"/>
    <mergeCell ref="DE98:DU98"/>
    <mergeCell ref="DV98:EL98"/>
    <mergeCell ref="FF95:FK95"/>
    <mergeCell ref="FF96:FK96"/>
    <mergeCell ref="EM86:EY86"/>
    <mergeCell ref="EZ86:FK86"/>
    <mergeCell ref="EM88:EY88"/>
    <mergeCell ref="EZ88:FK88"/>
    <mergeCell ref="EM89:EY89"/>
    <mergeCell ref="EZ89:FK89"/>
    <mergeCell ref="BU85:CK85"/>
    <mergeCell ref="CL85:DD85"/>
    <mergeCell ref="BU87:CK87"/>
    <mergeCell ref="CL87:DD87"/>
    <mergeCell ref="BU86:CK86"/>
    <mergeCell ref="CL86:DD86"/>
    <mergeCell ref="DE85:DU85"/>
    <mergeCell ref="DV85:EL85"/>
    <mergeCell ref="DV86:EL86"/>
    <mergeCell ref="DE87:DU87"/>
    <mergeCell ref="DE86:DU86"/>
    <mergeCell ref="DV87:EL87"/>
    <mergeCell ref="FF117:FK117"/>
    <mergeCell ref="FF118:FK118"/>
    <mergeCell ref="EM105:EY105"/>
    <mergeCell ref="EZ105:FK105"/>
    <mergeCell ref="EM107:EY107"/>
    <mergeCell ref="EZ107:FK107"/>
    <mergeCell ref="A98:AD98"/>
    <mergeCell ref="AE98:AM98"/>
    <mergeCell ref="AN98:BD98"/>
    <mergeCell ref="BE98:BT98"/>
    <mergeCell ref="EM106:EY106"/>
    <mergeCell ref="EZ106:FK106"/>
    <mergeCell ref="EM99:EY99"/>
    <mergeCell ref="EZ99:FK99"/>
    <mergeCell ref="B100:AD100"/>
    <mergeCell ref="AE100:AM100"/>
    <mergeCell ref="AN10:BD10"/>
    <mergeCell ref="A5:AD8"/>
    <mergeCell ref="AE5:AM8"/>
    <mergeCell ref="AN5:BD8"/>
    <mergeCell ref="CL7:DD8"/>
    <mergeCell ref="A9:AD9"/>
    <mergeCell ref="AE9:AM9"/>
    <mergeCell ref="AN9:BD9"/>
    <mergeCell ref="BE11:BT11"/>
    <mergeCell ref="BU11:CK11"/>
    <mergeCell ref="CL11:DD11"/>
    <mergeCell ref="BE10:BT10"/>
    <mergeCell ref="BU10:CK10"/>
    <mergeCell ref="CL10:DD10"/>
    <mergeCell ref="B11:AD11"/>
    <mergeCell ref="BE9:BT9"/>
    <mergeCell ref="AE11:AM11"/>
    <mergeCell ref="DE10:DU10"/>
    <mergeCell ref="DV10:EL10"/>
    <mergeCell ref="BU9:CK9"/>
    <mergeCell ref="CL9:DD9"/>
    <mergeCell ref="AE10:AM10"/>
    <mergeCell ref="B10:AD10"/>
    <mergeCell ref="AN11:BD11"/>
    <mergeCell ref="EZ10:FK10"/>
    <mergeCell ref="DE9:DU9"/>
    <mergeCell ref="DV9:EL9"/>
    <mergeCell ref="EM9:EY9"/>
    <mergeCell ref="EZ9:FK9"/>
    <mergeCell ref="EM11:EY11"/>
    <mergeCell ref="EZ11:FK11"/>
    <mergeCell ref="DE11:DU11"/>
    <mergeCell ref="DV11:EL11"/>
    <mergeCell ref="EM10:EY10"/>
    <mergeCell ref="AN12:BD12"/>
    <mergeCell ref="BE12:BT12"/>
    <mergeCell ref="BU12:CK12"/>
    <mergeCell ref="CL12:DD12"/>
    <mergeCell ref="EM12:EY12"/>
    <mergeCell ref="EZ12:FK12"/>
    <mergeCell ref="B13:AD13"/>
    <mergeCell ref="AE13:AM13"/>
    <mergeCell ref="AN13:BD13"/>
    <mergeCell ref="BE13:BT13"/>
    <mergeCell ref="BU13:CK13"/>
    <mergeCell ref="CL13:DD13"/>
    <mergeCell ref="B12:AD12"/>
    <mergeCell ref="AE12:AM12"/>
    <mergeCell ref="BU14:CK14"/>
    <mergeCell ref="CL14:DD14"/>
    <mergeCell ref="DE12:DU12"/>
    <mergeCell ref="DV12:EL12"/>
    <mergeCell ref="B14:AD14"/>
    <mergeCell ref="AE14:AM14"/>
    <mergeCell ref="AN14:BD14"/>
    <mergeCell ref="BE14:BT14"/>
    <mergeCell ref="DE13:DU13"/>
    <mergeCell ref="DV13:EL13"/>
    <mergeCell ref="EM13:EY13"/>
    <mergeCell ref="EZ13:FK13"/>
    <mergeCell ref="EM14:EY14"/>
    <mergeCell ref="EZ14:FK14"/>
    <mergeCell ref="DE14:DU14"/>
    <mergeCell ref="DV14:EL14"/>
    <mergeCell ref="EM15:EY15"/>
    <mergeCell ref="EZ15:FK15"/>
    <mergeCell ref="DE15:DU15"/>
    <mergeCell ref="DV15:EL15"/>
    <mergeCell ref="B17:AD17"/>
    <mergeCell ref="AE17:AM17"/>
    <mergeCell ref="AN17:BD17"/>
    <mergeCell ref="BE17:BT17"/>
    <mergeCell ref="B16:AD16"/>
    <mergeCell ref="AE16:AM16"/>
    <mergeCell ref="BU17:CK17"/>
    <mergeCell ref="CL17:DD17"/>
    <mergeCell ref="BU16:CK16"/>
    <mergeCell ref="CL16:DD16"/>
    <mergeCell ref="AN15:BD15"/>
    <mergeCell ref="BE15:BT15"/>
    <mergeCell ref="BU15:CK15"/>
    <mergeCell ref="CL15:DD15"/>
    <mergeCell ref="B18:AD18"/>
    <mergeCell ref="AE18:AM18"/>
    <mergeCell ref="AN18:BD18"/>
    <mergeCell ref="BE18:BT18"/>
    <mergeCell ref="AN16:BD16"/>
    <mergeCell ref="BE16:BT16"/>
    <mergeCell ref="CL18:DD18"/>
    <mergeCell ref="B15:AD15"/>
    <mergeCell ref="AE15:AM15"/>
    <mergeCell ref="FF20:FK20"/>
    <mergeCell ref="FF21:FK21"/>
    <mergeCell ref="DE16:DU16"/>
    <mergeCell ref="DV16:EL16"/>
    <mergeCell ref="EM16:EY16"/>
    <mergeCell ref="EZ16:FK16"/>
    <mergeCell ref="DE17:DU17"/>
    <mergeCell ref="B24:AD24"/>
    <mergeCell ref="AE24:AM24"/>
    <mergeCell ref="AN24:BD24"/>
    <mergeCell ref="BE24:BT24"/>
    <mergeCell ref="EM17:EY17"/>
    <mergeCell ref="EZ17:FK17"/>
    <mergeCell ref="EM18:EY18"/>
    <mergeCell ref="EZ18:FK18"/>
    <mergeCell ref="BU24:CK24"/>
    <mergeCell ref="DE18:DU18"/>
    <mergeCell ref="B26:AD26"/>
    <mergeCell ref="AE26:AM26"/>
    <mergeCell ref="AN26:BD26"/>
    <mergeCell ref="BE26:BT26"/>
    <mergeCell ref="BU26:CK26"/>
    <mergeCell ref="B25:AD25"/>
    <mergeCell ref="AE25:AM25"/>
    <mergeCell ref="B28:AD28"/>
    <mergeCell ref="AE28:AM28"/>
    <mergeCell ref="AN28:BD28"/>
    <mergeCell ref="BE28:BT28"/>
    <mergeCell ref="EZ28:FK28"/>
    <mergeCell ref="BU28:CK28"/>
    <mergeCell ref="CL28:DD28"/>
    <mergeCell ref="DE28:DU28"/>
    <mergeCell ref="DV28:EL28"/>
    <mergeCell ref="EM28:EY28"/>
    <mergeCell ref="B27:AD27"/>
    <mergeCell ref="DV25:EL25"/>
    <mergeCell ref="DE26:DU26"/>
    <mergeCell ref="DV26:EL26"/>
    <mergeCell ref="BU25:CK25"/>
    <mergeCell ref="CL25:DD25"/>
    <mergeCell ref="EM25:EY25"/>
    <mergeCell ref="DV29:EL29"/>
    <mergeCell ref="EM29:EY29"/>
    <mergeCell ref="DV30:EL30"/>
    <mergeCell ref="EM30:EY30"/>
    <mergeCell ref="B29:AD29"/>
    <mergeCell ref="EM26:EY26"/>
    <mergeCell ref="AE29:AM29"/>
    <mergeCell ref="AN29:BD29"/>
    <mergeCell ref="BE29:BT29"/>
    <mergeCell ref="BU29:CK29"/>
    <mergeCell ref="DE29:DU29"/>
    <mergeCell ref="CL29:DD29"/>
    <mergeCell ref="DE30:DU30"/>
    <mergeCell ref="BU30:CK30"/>
    <mergeCell ref="CL30:DD30"/>
    <mergeCell ref="B30:AD30"/>
    <mergeCell ref="AE30:AM30"/>
    <mergeCell ref="AN30:BD30"/>
    <mergeCell ref="BE30:BT30"/>
    <mergeCell ref="EZ31:FK31"/>
    <mergeCell ref="B32:AD32"/>
    <mergeCell ref="AN32:BD32"/>
    <mergeCell ref="BE32:BT32"/>
    <mergeCell ref="BU32:CK32"/>
    <mergeCell ref="CL32:DD32"/>
    <mergeCell ref="DE32:DU32"/>
    <mergeCell ref="AE32:AM32"/>
    <mergeCell ref="B31:AD31"/>
    <mergeCell ref="AE31:AM31"/>
    <mergeCell ref="DE34:DU34"/>
    <mergeCell ref="DV34:EL34"/>
    <mergeCell ref="EM34:EY34"/>
    <mergeCell ref="EM31:EY31"/>
    <mergeCell ref="B33:AD33"/>
    <mergeCell ref="AN33:BD33"/>
    <mergeCell ref="BE33:BT33"/>
    <mergeCell ref="BU33:CK33"/>
    <mergeCell ref="DE31:DU31"/>
    <mergeCell ref="AN31:BD31"/>
    <mergeCell ref="DV31:EL31"/>
    <mergeCell ref="BE31:BT31"/>
    <mergeCell ref="BU31:CK31"/>
    <mergeCell ref="CL31:DD31"/>
    <mergeCell ref="B34:AD34"/>
    <mergeCell ref="AE34:AM34"/>
    <mergeCell ref="AN34:BD34"/>
    <mergeCell ref="BE34:BT34"/>
    <mergeCell ref="BU34:CK34"/>
    <mergeCell ref="CL34:DD34"/>
    <mergeCell ref="B35:AD35"/>
    <mergeCell ref="AE35:AM35"/>
    <mergeCell ref="AN35:BD35"/>
    <mergeCell ref="BE35:BT35"/>
    <mergeCell ref="BU35:CK35"/>
    <mergeCell ref="AN41:BD41"/>
    <mergeCell ref="BE41:BT41"/>
    <mergeCell ref="BU41:CK41"/>
    <mergeCell ref="DE40:DU40"/>
    <mergeCell ref="DV40:EL40"/>
    <mergeCell ref="EM40:EY40"/>
    <mergeCell ref="BU40:CK40"/>
    <mergeCell ref="CL40:DD40"/>
    <mergeCell ref="EZ40:FK40"/>
    <mergeCell ref="EZ41:FK41"/>
    <mergeCell ref="B42:AD42"/>
    <mergeCell ref="AE42:AM42"/>
    <mergeCell ref="AN42:BD42"/>
    <mergeCell ref="BE42:BT42"/>
    <mergeCell ref="BU42:CK42"/>
    <mergeCell ref="DV41:EL41"/>
    <mergeCell ref="EM41:EY41"/>
    <mergeCell ref="EM42:EY42"/>
    <mergeCell ref="EZ42:FK42"/>
    <mergeCell ref="CL35:DD35"/>
    <mergeCell ref="DE35:DU35"/>
    <mergeCell ref="DV35:EL35"/>
    <mergeCell ref="EM35:EY35"/>
    <mergeCell ref="AE43:AM43"/>
    <mergeCell ref="AN43:BD43"/>
    <mergeCell ref="BE43:BT43"/>
    <mergeCell ref="BU43:CK43"/>
    <mergeCell ref="CL41:DD41"/>
    <mergeCell ref="DE41:DU41"/>
    <mergeCell ref="EZ43:FK43"/>
    <mergeCell ref="B44:AD44"/>
    <mergeCell ref="AE44:AM44"/>
    <mergeCell ref="AN44:BD44"/>
    <mergeCell ref="BE44:BT44"/>
    <mergeCell ref="BU44:CK44"/>
    <mergeCell ref="EM43:EY43"/>
    <mergeCell ref="EZ44:FK44"/>
    <mergeCell ref="EM44:EY44"/>
    <mergeCell ref="B43:AD43"/>
    <mergeCell ref="CL42:DD42"/>
    <mergeCell ref="DV44:EL44"/>
    <mergeCell ref="CL43:DD43"/>
    <mergeCell ref="DE43:DU43"/>
    <mergeCell ref="DV43:EL43"/>
    <mergeCell ref="DE44:DU44"/>
    <mergeCell ref="DE42:DU42"/>
    <mergeCell ref="DV42:EL42"/>
    <mergeCell ref="EM47:EY47"/>
    <mergeCell ref="CL44:DD44"/>
    <mergeCell ref="B48:AD48"/>
    <mergeCell ref="AN48:BD48"/>
    <mergeCell ref="BE48:BT48"/>
    <mergeCell ref="BU48:CK48"/>
    <mergeCell ref="BE47:BT47"/>
    <mergeCell ref="BU47:CK47"/>
    <mergeCell ref="CL47:DD47"/>
    <mergeCell ref="BU46:CK46"/>
    <mergeCell ref="AE27:AM27"/>
    <mergeCell ref="AN27:BD27"/>
    <mergeCell ref="BE27:BT27"/>
    <mergeCell ref="BU27:CK27"/>
    <mergeCell ref="CL27:DD27"/>
    <mergeCell ref="FL5:FR5"/>
    <mergeCell ref="DE23:DU23"/>
    <mergeCell ref="DV23:EL23"/>
    <mergeCell ref="DV18:EL18"/>
    <mergeCell ref="BU18:CK18"/>
    <mergeCell ref="FS5:FY5"/>
    <mergeCell ref="FL6:FL8"/>
    <mergeCell ref="FM6:FR6"/>
    <mergeCell ref="FS6:FS8"/>
    <mergeCell ref="FT6:FY6"/>
    <mergeCell ref="FW7:FW8"/>
    <mergeCell ref="FX7:FY7"/>
    <mergeCell ref="FO7:FO8"/>
    <mergeCell ref="FP7:FP8"/>
    <mergeCell ref="FQ7:FR7"/>
    <mergeCell ref="FT7:FT8"/>
    <mergeCell ref="FU7:FU8"/>
    <mergeCell ref="FV7:FV8"/>
    <mergeCell ref="DE27:DU27"/>
    <mergeCell ref="DV27:EL27"/>
    <mergeCell ref="EM27:EY27"/>
    <mergeCell ref="EZ27:FK27"/>
    <mergeCell ref="FM7:FM8"/>
    <mergeCell ref="FN7:FN8"/>
    <mergeCell ref="DV17:EL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22" max="219" man="1"/>
    <brk id="39" max="219" man="1"/>
    <brk id="56" max="219" man="1"/>
    <brk id="71" max="219" man="1"/>
    <brk id="84" max="219" man="1"/>
    <brk id="97" max="2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28"/>
  <sheetViews>
    <sheetView view="pageBreakPreview" zoomScaleSheetLayoutView="100" zoomScalePageLayoutView="0" workbookViewId="0" topLeftCell="A1">
      <selection activeCell="DJ18" sqref="DJ18:DV18"/>
    </sheetView>
  </sheetViews>
  <sheetFormatPr defaultColWidth="0.875" defaultRowHeight="12.75"/>
  <cols>
    <col min="1" max="16384" width="0.875" style="21" customWidth="1"/>
  </cols>
  <sheetData>
    <row r="1" spans="2:164" s="1" customFormat="1" ht="15">
      <c r="B1" s="126" t="s">
        <v>388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</row>
    <row r="2" spans="62:109" s="60" customFormat="1" ht="14.25">
      <c r="BJ2" s="61"/>
      <c r="BK2" s="61"/>
      <c r="BL2" s="61"/>
      <c r="BM2" s="61"/>
      <c r="BQ2" s="223" t="s">
        <v>21</v>
      </c>
      <c r="BR2" s="223"/>
      <c r="BS2" s="223"/>
      <c r="BT2" s="223"/>
      <c r="BU2" s="224" t="s">
        <v>357</v>
      </c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128">
        <v>20</v>
      </c>
      <c r="CV2" s="128"/>
      <c r="CW2" s="128"/>
      <c r="CX2" s="128"/>
      <c r="CY2" s="129" t="s">
        <v>358</v>
      </c>
      <c r="CZ2" s="129"/>
      <c r="DA2" s="129"/>
      <c r="DB2" s="129"/>
      <c r="DC2" s="130" t="s">
        <v>3</v>
      </c>
      <c r="DD2" s="130"/>
      <c r="DE2" s="130"/>
    </row>
    <row r="3" s="1" customFormat="1" ht="6.75" customHeight="1">
      <c r="DK3" s="5"/>
    </row>
    <row r="4" spans="1:165" ht="12.75" customHeight="1">
      <c r="A4" s="205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7"/>
      <c r="AE4" s="205" t="s">
        <v>99</v>
      </c>
      <c r="AF4" s="206"/>
      <c r="AG4" s="206"/>
      <c r="AH4" s="206"/>
      <c r="AI4" s="206"/>
      <c r="AJ4" s="206"/>
      <c r="AK4" s="206"/>
      <c r="AL4" s="207"/>
      <c r="AM4" s="205" t="s">
        <v>257</v>
      </c>
      <c r="AN4" s="206"/>
      <c r="AO4" s="206"/>
      <c r="AP4" s="206"/>
      <c r="AQ4" s="206"/>
      <c r="AR4" s="206"/>
      <c r="AS4" s="206"/>
      <c r="AT4" s="206"/>
      <c r="AU4" s="206"/>
      <c r="AV4" s="207"/>
      <c r="AW4" s="214" t="s">
        <v>406</v>
      </c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6"/>
    </row>
    <row r="5" spans="1:165" ht="11.2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/>
      <c r="AE5" s="208"/>
      <c r="AF5" s="209"/>
      <c r="AG5" s="209"/>
      <c r="AH5" s="209"/>
      <c r="AI5" s="209"/>
      <c r="AJ5" s="209"/>
      <c r="AK5" s="209"/>
      <c r="AL5" s="210"/>
      <c r="AM5" s="208"/>
      <c r="AN5" s="209"/>
      <c r="AO5" s="209"/>
      <c r="AP5" s="209"/>
      <c r="AQ5" s="209"/>
      <c r="AR5" s="209"/>
      <c r="AS5" s="209"/>
      <c r="AT5" s="209"/>
      <c r="AU5" s="209"/>
      <c r="AV5" s="210"/>
      <c r="AW5" s="208" t="s">
        <v>258</v>
      </c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10"/>
      <c r="CJ5" s="214" t="s">
        <v>4</v>
      </c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6"/>
    </row>
    <row r="6" spans="1:165" ht="75.75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10"/>
      <c r="AE6" s="208"/>
      <c r="AF6" s="209"/>
      <c r="AG6" s="209"/>
      <c r="AH6" s="209"/>
      <c r="AI6" s="209"/>
      <c r="AJ6" s="209"/>
      <c r="AK6" s="209"/>
      <c r="AL6" s="210"/>
      <c r="AM6" s="208"/>
      <c r="AN6" s="209"/>
      <c r="AO6" s="209"/>
      <c r="AP6" s="209"/>
      <c r="AQ6" s="209"/>
      <c r="AR6" s="209"/>
      <c r="AS6" s="209"/>
      <c r="AT6" s="209"/>
      <c r="AU6" s="209"/>
      <c r="AV6" s="210"/>
      <c r="AW6" s="211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3"/>
      <c r="CJ6" s="222" t="s">
        <v>330</v>
      </c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3"/>
      <c r="DW6" s="222" t="s">
        <v>259</v>
      </c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3"/>
    </row>
    <row r="7" spans="1:165" ht="12.7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10"/>
      <c r="AE7" s="208"/>
      <c r="AF7" s="209"/>
      <c r="AG7" s="209"/>
      <c r="AH7" s="209"/>
      <c r="AI7" s="209"/>
      <c r="AJ7" s="209"/>
      <c r="AK7" s="209"/>
      <c r="AL7" s="210"/>
      <c r="AM7" s="208"/>
      <c r="AN7" s="209"/>
      <c r="AO7" s="209"/>
      <c r="AP7" s="209"/>
      <c r="AQ7" s="209"/>
      <c r="AR7" s="209"/>
      <c r="AS7" s="209"/>
      <c r="AT7" s="209"/>
      <c r="AU7" s="209"/>
      <c r="AV7" s="210"/>
      <c r="AW7" s="202" t="s">
        <v>46</v>
      </c>
      <c r="AX7" s="203"/>
      <c r="AY7" s="203"/>
      <c r="AZ7" s="203"/>
      <c r="BA7" s="203"/>
      <c r="BB7" s="203"/>
      <c r="BC7" s="203"/>
      <c r="BD7" s="204" t="s">
        <v>358</v>
      </c>
      <c r="BE7" s="204"/>
      <c r="BF7" s="204"/>
      <c r="BG7" s="217" t="s">
        <v>3</v>
      </c>
      <c r="BH7" s="217"/>
      <c r="BI7" s="218"/>
      <c r="BJ7" s="202" t="s">
        <v>46</v>
      </c>
      <c r="BK7" s="203"/>
      <c r="BL7" s="203"/>
      <c r="BM7" s="203"/>
      <c r="BN7" s="203"/>
      <c r="BO7" s="203"/>
      <c r="BP7" s="203"/>
      <c r="BQ7" s="204" t="s">
        <v>359</v>
      </c>
      <c r="BR7" s="204"/>
      <c r="BS7" s="204"/>
      <c r="BT7" s="217" t="s">
        <v>3</v>
      </c>
      <c r="BU7" s="217"/>
      <c r="BV7" s="218"/>
      <c r="BW7" s="202" t="s">
        <v>46</v>
      </c>
      <c r="BX7" s="203"/>
      <c r="BY7" s="203"/>
      <c r="BZ7" s="203"/>
      <c r="CA7" s="203"/>
      <c r="CB7" s="203"/>
      <c r="CC7" s="203"/>
      <c r="CD7" s="204" t="s">
        <v>360</v>
      </c>
      <c r="CE7" s="204"/>
      <c r="CF7" s="204"/>
      <c r="CG7" s="217" t="s">
        <v>3</v>
      </c>
      <c r="CH7" s="217"/>
      <c r="CI7" s="218"/>
      <c r="CJ7" s="202" t="s">
        <v>46</v>
      </c>
      <c r="CK7" s="203"/>
      <c r="CL7" s="203"/>
      <c r="CM7" s="203"/>
      <c r="CN7" s="203"/>
      <c r="CO7" s="203"/>
      <c r="CP7" s="203"/>
      <c r="CQ7" s="204" t="s">
        <v>358</v>
      </c>
      <c r="CR7" s="204"/>
      <c r="CS7" s="204"/>
      <c r="CT7" s="217" t="s">
        <v>3</v>
      </c>
      <c r="CU7" s="217"/>
      <c r="CV7" s="218"/>
      <c r="CW7" s="202" t="s">
        <v>46</v>
      </c>
      <c r="CX7" s="203"/>
      <c r="CY7" s="203"/>
      <c r="CZ7" s="203"/>
      <c r="DA7" s="203"/>
      <c r="DB7" s="203"/>
      <c r="DC7" s="203"/>
      <c r="DD7" s="204" t="s">
        <v>359</v>
      </c>
      <c r="DE7" s="204"/>
      <c r="DF7" s="204"/>
      <c r="DG7" s="217" t="s">
        <v>3</v>
      </c>
      <c r="DH7" s="217"/>
      <c r="DI7" s="218"/>
      <c r="DJ7" s="202" t="s">
        <v>46</v>
      </c>
      <c r="DK7" s="203"/>
      <c r="DL7" s="203"/>
      <c r="DM7" s="203"/>
      <c r="DN7" s="203"/>
      <c r="DO7" s="203"/>
      <c r="DP7" s="203"/>
      <c r="DQ7" s="204" t="s">
        <v>360</v>
      </c>
      <c r="DR7" s="204"/>
      <c r="DS7" s="204"/>
      <c r="DT7" s="217" t="s">
        <v>3</v>
      </c>
      <c r="DU7" s="217"/>
      <c r="DV7" s="218"/>
      <c r="DW7" s="202" t="s">
        <v>46</v>
      </c>
      <c r="DX7" s="203"/>
      <c r="DY7" s="203"/>
      <c r="DZ7" s="203"/>
      <c r="EA7" s="203"/>
      <c r="EB7" s="203"/>
      <c r="EC7" s="203"/>
      <c r="ED7" s="204" t="s">
        <v>358</v>
      </c>
      <c r="EE7" s="204"/>
      <c r="EF7" s="204"/>
      <c r="EG7" s="217" t="s">
        <v>3</v>
      </c>
      <c r="EH7" s="217"/>
      <c r="EI7" s="218"/>
      <c r="EJ7" s="202" t="s">
        <v>46</v>
      </c>
      <c r="EK7" s="203"/>
      <c r="EL7" s="203"/>
      <c r="EM7" s="203"/>
      <c r="EN7" s="203"/>
      <c r="EO7" s="203"/>
      <c r="EP7" s="203"/>
      <c r="EQ7" s="204" t="s">
        <v>359</v>
      </c>
      <c r="ER7" s="204"/>
      <c r="ES7" s="204"/>
      <c r="ET7" s="217" t="s">
        <v>3</v>
      </c>
      <c r="EU7" s="217"/>
      <c r="EV7" s="218"/>
      <c r="EW7" s="202" t="s">
        <v>46</v>
      </c>
      <c r="EX7" s="203"/>
      <c r="EY7" s="203"/>
      <c r="EZ7" s="203"/>
      <c r="FA7" s="203"/>
      <c r="FB7" s="203"/>
      <c r="FC7" s="203"/>
      <c r="FD7" s="204" t="s">
        <v>360</v>
      </c>
      <c r="FE7" s="204"/>
      <c r="FF7" s="204"/>
      <c r="FG7" s="217" t="s">
        <v>3</v>
      </c>
      <c r="FH7" s="217"/>
      <c r="FI7" s="218"/>
    </row>
    <row r="8" spans="1:165" ht="38.25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  <c r="AE8" s="211"/>
      <c r="AF8" s="212"/>
      <c r="AG8" s="212"/>
      <c r="AH8" s="212"/>
      <c r="AI8" s="212"/>
      <c r="AJ8" s="212"/>
      <c r="AK8" s="212"/>
      <c r="AL8" s="213"/>
      <c r="AM8" s="211"/>
      <c r="AN8" s="212"/>
      <c r="AO8" s="212"/>
      <c r="AP8" s="212"/>
      <c r="AQ8" s="212"/>
      <c r="AR8" s="212"/>
      <c r="AS8" s="212"/>
      <c r="AT8" s="212"/>
      <c r="AU8" s="212"/>
      <c r="AV8" s="213"/>
      <c r="AW8" s="219" t="s">
        <v>281</v>
      </c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1"/>
      <c r="BJ8" s="219" t="s">
        <v>260</v>
      </c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1"/>
      <c r="BW8" s="219" t="s">
        <v>261</v>
      </c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1"/>
      <c r="CJ8" s="219" t="s">
        <v>281</v>
      </c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1"/>
      <c r="CW8" s="219" t="s">
        <v>260</v>
      </c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1"/>
      <c r="DJ8" s="219" t="s">
        <v>261</v>
      </c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1"/>
      <c r="DW8" s="219" t="s">
        <v>281</v>
      </c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1"/>
      <c r="EJ8" s="219" t="s">
        <v>260</v>
      </c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1"/>
      <c r="EW8" s="219" t="s">
        <v>261</v>
      </c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1"/>
    </row>
    <row r="9" spans="1:165" ht="12.75">
      <c r="A9" s="214">
        <v>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6"/>
      <c r="AE9" s="214">
        <v>2</v>
      </c>
      <c r="AF9" s="215"/>
      <c r="AG9" s="215"/>
      <c r="AH9" s="215"/>
      <c r="AI9" s="215"/>
      <c r="AJ9" s="215"/>
      <c r="AK9" s="215"/>
      <c r="AL9" s="216"/>
      <c r="AM9" s="214">
        <v>3</v>
      </c>
      <c r="AN9" s="215"/>
      <c r="AO9" s="215"/>
      <c r="AP9" s="215"/>
      <c r="AQ9" s="215"/>
      <c r="AR9" s="215"/>
      <c r="AS9" s="215"/>
      <c r="AT9" s="215"/>
      <c r="AU9" s="215"/>
      <c r="AV9" s="216"/>
      <c r="AW9" s="214">
        <v>4</v>
      </c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6"/>
      <c r="BJ9" s="214">
        <v>5</v>
      </c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6"/>
      <c r="BW9" s="214">
        <v>6</v>
      </c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6"/>
      <c r="CJ9" s="214">
        <v>7</v>
      </c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6"/>
      <c r="CW9" s="214">
        <v>8</v>
      </c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6"/>
      <c r="DJ9" s="214">
        <v>9</v>
      </c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6"/>
      <c r="DW9" s="214">
        <v>10</v>
      </c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6"/>
      <c r="EJ9" s="214">
        <v>11</v>
      </c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6"/>
      <c r="EW9" s="214">
        <v>12</v>
      </c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6"/>
    </row>
    <row r="10" spans="1:165" ht="39" customHeight="1">
      <c r="A10" s="52"/>
      <c r="B10" s="225" t="s">
        <v>262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6"/>
      <c r="AE10" s="194" t="s">
        <v>263</v>
      </c>
      <c r="AF10" s="195"/>
      <c r="AG10" s="195"/>
      <c r="AH10" s="195"/>
      <c r="AI10" s="195"/>
      <c r="AJ10" s="195"/>
      <c r="AK10" s="195"/>
      <c r="AL10" s="196"/>
      <c r="AM10" s="194" t="s">
        <v>104</v>
      </c>
      <c r="AN10" s="195"/>
      <c r="AO10" s="195"/>
      <c r="AP10" s="195"/>
      <c r="AQ10" s="195"/>
      <c r="AR10" s="195"/>
      <c r="AS10" s="195"/>
      <c r="AT10" s="195"/>
      <c r="AU10" s="195"/>
      <c r="AV10" s="196"/>
      <c r="AW10" s="197">
        <f>AW11+AW16</f>
        <v>33223.41</v>
      </c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9"/>
      <c r="BJ10" s="197">
        <f>BJ11+BJ16</f>
        <v>34176.27834</v>
      </c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9"/>
      <c r="BW10" s="197">
        <f>BW11+BW16</f>
        <v>34052.758369999996</v>
      </c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9"/>
      <c r="CJ10" s="197">
        <f>CJ11+CJ16</f>
        <v>0</v>
      </c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9"/>
      <c r="CW10" s="197">
        <f>CW11+CW16</f>
        <v>0</v>
      </c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9"/>
      <c r="DJ10" s="197">
        <f>DJ11+DJ16</f>
        <v>0</v>
      </c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9"/>
      <c r="DW10" s="197">
        <f>DW11+DW16</f>
        <v>33223.41</v>
      </c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9"/>
      <c r="EJ10" s="197">
        <f>EJ11+EJ16</f>
        <v>34176.27834</v>
      </c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9"/>
      <c r="EW10" s="197">
        <f>EW11+EW16</f>
        <v>34052.758369999996</v>
      </c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9"/>
    </row>
    <row r="11" spans="1:165" ht="49.5" customHeight="1">
      <c r="A11" s="52"/>
      <c r="B11" s="227" t="s">
        <v>279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8"/>
      <c r="AE11" s="194" t="s">
        <v>264</v>
      </c>
      <c r="AF11" s="195"/>
      <c r="AG11" s="195"/>
      <c r="AH11" s="195"/>
      <c r="AI11" s="195"/>
      <c r="AJ11" s="195"/>
      <c r="AK11" s="195"/>
      <c r="AL11" s="196"/>
      <c r="AM11" s="194" t="s">
        <v>104</v>
      </c>
      <c r="AN11" s="195"/>
      <c r="AO11" s="195"/>
      <c r="AP11" s="195"/>
      <c r="AQ11" s="195"/>
      <c r="AR11" s="195"/>
      <c r="AS11" s="195"/>
      <c r="AT11" s="195"/>
      <c r="AU11" s="195"/>
      <c r="AV11" s="196"/>
      <c r="AW11" s="197">
        <f>6939.5+856.58</f>
        <v>7796.08</v>
      </c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9"/>
      <c r="BJ11" s="197">
        <f>(6939.5+856.58)*1.054</f>
        <v>8217.06832</v>
      </c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9"/>
      <c r="BW11" s="197">
        <f>(6939.5+856.58)*1.047</f>
        <v>8162.49576</v>
      </c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9"/>
      <c r="CJ11" s="197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9"/>
      <c r="CW11" s="197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9"/>
      <c r="DJ11" s="197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9"/>
      <c r="DW11" s="197">
        <f>6939.5+856.58</f>
        <v>7796.08</v>
      </c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9"/>
      <c r="EJ11" s="197">
        <f>(6939.5+856.58)*1.054</f>
        <v>8217.06832</v>
      </c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9"/>
      <c r="EW11" s="197">
        <f>(6939.5+856.58)*1.047</f>
        <v>8162.49576</v>
      </c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9"/>
    </row>
    <row r="12" spans="1:165" ht="12.75">
      <c r="A12" s="52"/>
      <c r="B12" s="229" t="s">
        <v>1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0"/>
      <c r="AE12" s="194" t="s">
        <v>104</v>
      </c>
      <c r="AF12" s="195"/>
      <c r="AG12" s="195"/>
      <c r="AH12" s="195"/>
      <c r="AI12" s="195"/>
      <c r="AJ12" s="195"/>
      <c r="AK12" s="195"/>
      <c r="AL12" s="196"/>
      <c r="AM12" s="194" t="s">
        <v>104</v>
      </c>
      <c r="AN12" s="195"/>
      <c r="AO12" s="195"/>
      <c r="AP12" s="195"/>
      <c r="AQ12" s="195"/>
      <c r="AR12" s="195"/>
      <c r="AS12" s="195"/>
      <c r="AT12" s="195"/>
      <c r="AU12" s="195"/>
      <c r="AV12" s="196"/>
      <c r="AW12" s="197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9"/>
      <c r="BJ12" s="197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9"/>
      <c r="BW12" s="197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9"/>
      <c r="CJ12" s="197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9"/>
      <c r="CW12" s="197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9"/>
      <c r="DJ12" s="197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9"/>
      <c r="DW12" s="197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9"/>
      <c r="EJ12" s="197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9"/>
      <c r="EW12" s="197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9"/>
    </row>
    <row r="13" spans="1:165" ht="25.5" customHeight="1">
      <c r="A13" s="52"/>
      <c r="B13" s="200" t="s">
        <v>416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  <c r="AE13" s="194" t="s">
        <v>265</v>
      </c>
      <c r="AF13" s="195"/>
      <c r="AG13" s="195"/>
      <c r="AH13" s="195"/>
      <c r="AI13" s="195"/>
      <c r="AJ13" s="195"/>
      <c r="AK13" s="195"/>
      <c r="AL13" s="196"/>
      <c r="AM13" s="194" t="s">
        <v>104</v>
      </c>
      <c r="AN13" s="195"/>
      <c r="AO13" s="195"/>
      <c r="AP13" s="195"/>
      <c r="AQ13" s="195"/>
      <c r="AR13" s="195"/>
      <c r="AS13" s="195"/>
      <c r="AT13" s="195"/>
      <c r="AU13" s="195"/>
      <c r="AV13" s="196"/>
      <c r="AW13" s="197">
        <f>6939.5+856.58</f>
        <v>7796.08</v>
      </c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9"/>
      <c r="BJ13" s="197">
        <f>(6939.5+856.58)*1.054</f>
        <v>8217.06832</v>
      </c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9"/>
      <c r="BW13" s="197">
        <f>(6939.5+856.58)*1.047</f>
        <v>8162.49576</v>
      </c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9"/>
      <c r="CJ13" s="197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9"/>
      <c r="CW13" s="197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9"/>
      <c r="DJ13" s="197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9"/>
      <c r="DW13" s="197">
        <f>6939.5+856.58</f>
        <v>7796.08</v>
      </c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9"/>
      <c r="EJ13" s="197">
        <f>(6939.5+856.58)*1.054</f>
        <v>8217.06832</v>
      </c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9"/>
      <c r="EW13" s="197">
        <f>(6939.5+856.58)*1.047</f>
        <v>8162.49576</v>
      </c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9"/>
    </row>
    <row r="14" spans="1:165" ht="1.5" customHeight="1" hidden="1">
      <c r="A14" s="52"/>
      <c r="B14" s="200" t="s">
        <v>107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1"/>
      <c r="AE14" s="194" t="s">
        <v>266</v>
      </c>
      <c r="AF14" s="195"/>
      <c r="AG14" s="195"/>
      <c r="AH14" s="195"/>
      <c r="AI14" s="195"/>
      <c r="AJ14" s="195"/>
      <c r="AK14" s="195"/>
      <c r="AL14" s="196"/>
      <c r="AM14" s="194" t="s">
        <v>104</v>
      </c>
      <c r="AN14" s="195"/>
      <c r="AO14" s="195"/>
      <c r="AP14" s="195"/>
      <c r="AQ14" s="195"/>
      <c r="AR14" s="195"/>
      <c r="AS14" s="195"/>
      <c r="AT14" s="195"/>
      <c r="AU14" s="195"/>
      <c r="AV14" s="196"/>
      <c r="AW14" s="197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9"/>
      <c r="BJ14" s="197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9"/>
      <c r="BW14" s="197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9"/>
      <c r="CJ14" s="197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9"/>
      <c r="CW14" s="197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9"/>
      <c r="DJ14" s="197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9"/>
      <c r="DW14" s="197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9"/>
      <c r="EJ14" s="197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9"/>
      <c r="EW14" s="197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9"/>
    </row>
    <row r="15" spans="1:165" ht="13.5" customHeight="1" hidden="1">
      <c r="A15" s="52"/>
      <c r="B15" s="200" t="s">
        <v>151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1"/>
      <c r="AE15" s="194" t="s">
        <v>151</v>
      </c>
      <c r="AF15" s="195"/>
      <c r="AG15" s="195"/>
      <c r="AH15" s="195"/>
      <c r="AI15" s="195"/>
      <c r="AJ15" s="195"/>
      <c r="AK15" s="195"/>
      <c r="AL15" s="196"/>
      <c r="AM15" s="194" t="s">
        <v>104</v>
      </c>
      <c r="AN15" s="195"/>
      <c r="AO15" s="195"/>
      <c r="AP15" s="195"/>
      <c r="AQ15" s="195"/>
      <c r="AR15" s="195"/>
      <c r="AS15" s="195"/>
      <c r="AT15" s="195"/>
      <c r="AU15" s="195"/>
      <c r="AV15" s="196"/>
      <c r="AW15" s="197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9"/>
      <c r="BJ15" s="197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9"/>
      <c r="CJ15" s="197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9"/>
      <c r="CW15" s="197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9"/>
      <c r="DJ15" s="197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9"/>
      <c r="DW15" s="197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9"/>
      <c r="EJ15" s="197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9"/>
      <c r="EW15" s="197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9"/>
    </row>
    <row r="16" spans="1:165" ht="36.75" customHeight="1">
      <c r="A16" s="52"/>
      <c r="B16" s="227" t="s">
        <v>280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  <c r="AE16" s="194" t="s">
        <v>267</v>
      </c>
      <c r="AF16" s="195"/>
      <c r="AG16" s="195"/>
      <c r="AH16" s="195"/>
      <c r="AI16" s="195"/>
      <c r="AJ16" s="195"/>
      <c r="AK16" s="195"/>
      <c r="AL16" s="196"/>
      <c r="AM16" s="194" t="s">
        <v>380</v>
      </c>
      <c r="AN16" s="195"/>
      <c r="AO16" s="195"/>
      <c r="AP16" s="195"/>
      <c r="AQ16" s="195"/>
      <c r="AR16" s="195"/>
      <c r="AS16" s="195"/>
      <c r="AT16" s="195"/>
      <c r="AU16" s="195"/>
      <c r="AV16" s="196"/>
      <c r="AW16" s="197">
        <f>AW18+AW19+AW20+AW21+AW22</f>
        <v>25427.33</v>
      </c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9"/>
      <c r="BJ16" s="197">
        <f>BJ18+BJ19+BJ20+BJ21+BJ22</f>
        <v>25959.21002</v>
      </c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9"/>
      <c r="BW16" s="197">
        <f>BW18+BW19+BW20+BW21+BW22</f>
        <v>25890.262609999998</v>
      </c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9"/>
      <c r="CJ16" s="197">
        <f>CJ18+CJ19+CJ20+CJ21+CJ22</f>
        <v>0</v>
      </c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9"/>
      <c r="CW16" s="197">
        <f>CW18+CW19+CW20+CW21+CW22</f>
        <v>0</v>
      </c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9"/>
      <c r="DJ16" s="197">
        <f>DJ18+DJ19+DJ20+DJ21+DJ22</f>
        <v>0</v>
      </c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9"/>
      <c r="DW16" s="197">
        <f>DW18+DW19+DW20+DW21+DW22</f>
        <v>25427.33</v>
      </c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9"/>
      <c r="EJ16" s="197">
        <f>EJ18+EJ19+EJ20+EJ21+EJ22</f>
        <v>25959.21002</v>
      </c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9"/>
      <c r="EW16" s="197">
        <f>EW18+EW19+EW20+EW21+EW22</f>
        <v>25890.262609999998</v>
      </c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9"/>
    </row>
    <row r="17" spans="1:165" ht="12.75">
      <c r="A17" s="52"/>
      <c r="B17" s="229" t="s">
        <v>1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30"/>
      <c r="AE17" s="194" t="s">
        <v>104</v>
      </c>
      <c r="AF17" s="195"/>
      <c r="AG17" s="195"/>
      <c r="AH17" s="195"/>
      <c r="AI17" s="195"/>
      <c r="AJ17" s="195"/>
      <c r="AK17" s="195"/>
      <c r="AL17" s="196"/>
      <c r="AM17" s="194"/>
      <c r="AN17" s="195"/>
      <c r="AO17" s="195"/>
      <c r="AP17" s="195"/>
      <c r="AQ17" s="195"/>
      <c r="AR17" s="195"/>
      <c r="AS17" s="195"/>
      <c r="AT17" s="195"/>
      <c r="AU17" s="195"/>
      <c r="AV17" s="196"/>
      <c r="AW17" s="197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9"/>
      <c r="BJ17" s="197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9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9"/>
      <c r="CJ17" s="197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9"/>
      <c r="CW17" s="197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9"/>
      <c r="DJ17" s="197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9"/>
      <c r="DW17" s="197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9"/>
      <c r="EJ17" s="197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9"/>
      <c r="EW17" s="197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9"/>
    </row>
    <row r="18" spans="1:165" ht="24" customHeight="1">
      <c r="A18" s="52"/>
      <c r="B18" s="200" t="s">
        <v>375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1"/>
      <c r="AE18" s="194" t="s">
        <v>268</v>
      </c>
      <c r="AF18" s="195"/>
      <c r="AG18" s="195"/>
      <c r="AH18" s="195"/>
      <c r="AI18" s="195"/>
      <c r="AJ18" s="195"/>
      <c r="AK18" s="195"/>
      <c r="AL18" s="196"/>
      <c r="AM18" s="194"/>
      <c r="AN18" s="195"/>
      <c r="AO18" s="195"/>
      <c r="AP18" s="195"/>
      <c r="AQ18" s="195"/>
      <c r="AR18" s="195"/>
      <c r="AS18" s="195"/>
      <c r="AT18" s="195"/>
      <c r="AU18" s="195"/>
      <c r="AV18" s="196"/>
      <c r="AW18" s="197">
        <v>49.4</v>
      </c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9"/>
      <c r="BJ18" s="197">
        <v>49.4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9"/>
      <c r="BW18" s="197">
        <v>49.4</v>
      </c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9"/>
      <c r="CJ18" s="197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9"/>
      <c r="CW18" s="197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9"/>
      <c r="DJ18" s="197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9"/>
      <c r="DW18" s="197">
        <v>49.4</v>
      </c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9"/>
      <c r="EJ18" s="197">
        <v>49.4</v>
      </c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9"/>
      <c r="EW18" s="197">
        <v>49.4</v>
      </c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9"/>
    </row>
    <row r="19" spans="1:165" ht="49.5" customHeight="1">
      <c r="A19" s="52"/>
      <c r="B19" s="200" t="s">
        <v>376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  <c r="AE19" s="194" t="s">
        <v>269</v>
      </c>
      <c r="AF19" s="195"/>
      <c r="AG19" s="195"/>
      <c r="AH19" s="195"/>
      <c r="AI19" s="195"/>
      <c r="AJ19" s="195"/>
      <c r="AK19" s="195"/>
      <c r="AL19" s="196"/>
      <c r="AM19" s="194"/>
      <c r="AN19" s="195"/>
      <c r="AO19" s="195"/>
      <c r="AP19" s="195"/>
      <c r="AQ19" s="195"/>
      <c r="AR19" s="195"/>
      <c r="AS19" s="195"/>
      <c r="AT19" s="195"/>
      <c r="AU19" s="195"/>
      <c r="AV19" s="196"/>
      <c r="AW19" s="197">
        <v>80.2</v>
      </c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9"/>
      <c r="BJ19" s="197">
        <v>80.2</v>
      </c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9"/>
      <c r="BW19" s="197">
        <v>80.2</v>
      </c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9"/>
      <c r="CJ19" s="197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9"/>
      <c r="CW19" s="197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9"/>
      <c r="DJ19" s="197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9"/>
      <c r="DW19" s="197">
        <v>80.2</v>
      </c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9"/>
      <c r="EJ19" s="197">
        <v>80.2</v>
      </c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9"/>
      <c r="EW19" s="197">
        <v>80.2</v>
      </c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9"/>
    </row>
    <row r="20" spans="1:165" ht="75" customHeight="1">
      <c r="A20" s="52"/>
      <c r="B20" s="192" t="s">
        <v>378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3"/>
      <c r="AE20" s="194" t="s">
        <v>377</v>
      </c>
      <c r="AF20" s="195"/>
      <c r="AG20" s="195"/>
      <c r="AH20" s="195"/>
      <c r="AI20" s="195"/>
      <c r="AJ20" s="195"/>
      <c r="AK20" s="195"/>
      <c r="AL20" s="196"/>
      <c r="AM20" s="194"/>
      <c r="AN20" s="195"/>
      <c r="AO20" s="195"/>
      <c r="AP20" s="195"/>
      <c r="AQ20" s="195"/>
      <c r="AR20" s="195"/>
      <c r="AS20" s="195"/>
      <c r="AT20" s="195"/>
      <c r="AU20" s="195"/>
      <c r="AV20" s="196"/>
      <c r="AW20" s="197">
        <f>281.42+9568.21</f>
        <v>9849.63</v>
      </c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9"/>
      <c r="BJ20" s="197">
        <f>(281.42+9568.21)*1.054</f>
        <v>10381.51002</v>
      </c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9"/>
      <c r="BW20" s="197">
        <f>(281.42+9568.21)*1.047</f>
        <v>10312.562609999999</v>
      </c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9"/>
      <c r="CJ20" s="197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9"/>
      <c r="CW20" s="197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9"/>
      <c r="DJ20" s="197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9"/>
      <c r="DW20" s="197">
        <f>281.42+9568.21</f>
        <v>9849.63</v>
      </c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9"/>
      <c r="EJ20" s="197">
        <f>(281.42+9568.21)*1.054</f>
        <v>10381.51002</v>
      </c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9"/>
      <c r="EW20" s="197">
        <f>(281.42+9568.21)*1.047</f>
        <v>10312.562609999999</v>
      </c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9"/>
    </row>
    <row r="21" spans="1:165" ht="24" customHeight="1">
      <c r="A21" s="52"/>
      <c r="B21" s="200" t="s">
        <v>415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1"/>
      <c r="AE21" s="194" t="s">
        <v>379</v>
      </c>
      <c r="AF21" s="195"/>
      <c r="AG21" s="195"/>
      <c r="AH21" s="195"/>
      <c r="AI21" s="195"/>
      <c r="AJ21" s="195"/>
      <c r="AK21" s="195"/>
      <c r="AL21" s="196"/>
      <c r="AM21" s="194"/>
      <c r="AN21" s="195"/>
      <c r="AO21" s="195"/>
      <c r="AP21" s="195"/>
      <c r="AQ21" s="195"/>
      <c r="AR21" s="195"/>
      <c r="AS21" s="195"/>
      <c r="AT21" s="195"/>
      <c r="AU21" s="195"/>
      <c r="AV21" s="196"/>
      <c r="AW21" s="197">
        <f>6259.5+2338.6+6850</f>
        <v>15448.1</v>
      </c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9"/>
      <c r="BJ21" s="197">
        <f>6259.5+2338.6+6850</f>
        <v>15448.1</v>
      </c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9"/>
      <c r="BW21" s="197">
        <f>6259.5+2338.6+6850</f>
        <v>15448.1</v>
      </c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9"/>
      <c r="CJ21" s="197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9"/>
      <c r="CW21" s="197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9"/>
      <c r="DJ21" s="197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9"/>
      <c r="DW21" s="197">
        <f>6259.5+2338.6+6850</f>
        <v>15448.1</v>
      </c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9"/>
      <c r="EJ21" s="197">
        <f>6259.5+2338.6+6850</f>
        <v>15448.1</v>
      </c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9"/>
      <c r="EW21" s="197">
        <f>6259.5+2338.6+6850</f>
        <v>15448.1</v>
      </c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9"/>
    </row>
    <row r="22" spans="1:165" ht="24" customHeight="1" hidden="1">
      <c r="A22" s="52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/>
      <c r="AE22" s="194"/>
      <c r="AF22" s="195"/>
      <c r="AG22" s="195"/>
      <c r="AH22" s="195"/>
      <c r="AI22" s="195"/>
      <c r="AJ22" s="195"/>
      <c r="AK22" s="195"/>
      <c r="AL22" s="196"/>
      <c r="AM22" s="194"/>
      <c r="AN22" s="195"/>
      <c r="AO22" s="195"/>
      <c r="AP22" s="195"/>
      <c r="AQ22" s="195"/>
      <c r="AR22" s="195"/>
      <c r="AS22" s="195"/>
      <c r="AT22" s="195"/>
      <c r="AU22" s="195"/>
      <c r="AV22" s="196"/>
      <c r="AW22" s="197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9"/>
      <c r="BJ22" s="197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9"/>
      <c r="BW22" s="197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9"/>
      <c r="CJ22" s="197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9"/>
      <c r="CW22" s="197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9"/>
      <c r="DJ22" s="197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9"/>
      <c r="DW22" s="197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9"/>
      <c r="EJ22" s="197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9"/>
      <c r="EW22" s="197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9"/>
    </row>
    <row r="23" ht="0.75" customHeight="1"/>
    <row r="24" ht="12.75" hidden="1"/>
    <row r="25" ht="12.75" hidden="1"/>
    <row r="26" spans="158:165" s="13" customFormat="1" ht="10.5" customHeight="1">
      <c r="FB26" s="22" t="s">
        <v>30</v>
      </c>
      <c r="FD26" s="131"/>
      <c r="FE26" s="131"/>
      <c r="FF26" s="131"/>
      <c r="FG26" s="131"/>
      <c r="FH26" s="131"/>
      <c r="FI26" s="131"/>
    </row>
    <row r="27" spans="158:165" s="13" customFormat="1" ht="10.5" customHeight="1">
      <c r="FB27" s="22" t="s">
        <v>31</v>
      </c>
      <c r="FD27" s="121"/>
      <c r="FE27" s="121"/>
      <c r="FF27" s="121"/>
      <c r="FG27" s="121"/>
      <c r="FH27" s="121"/>
      <c r="FI27" s="121"/>
    </row>
    <row r="28" spans="1:165" s="50" customFormat="1" ht="3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</row>
  </sheetData>
  <sheetProtection/>
  <mergeCells count="220">
    <mergeCell ref="EW19:FI19"/>
    <mergeCell ref="CW19:DI19"/>
    <mergeCell ref="EW22:FI22"/>
    <mergeCell ref="DW22:EI22"/>
    <mergeCell ref="EJ22:EV22"/>
    <mergeCell ref="EJ21:EV21"/>
    <mergeCell ref="DW19:EI19"/>
    <mergeCell ref="EJ19:EV19"/>
    <mergeCell ref="EW20:FI20"/>
    <mergeCell ref="EW21:FI21"/>
    <mergeCell ref="DW18:EI18"/>
    <mergeCell ref="EJ17:EV17"/>
    <mergeCell ref="DW15:EI15"/>
    <mergeCell ref="EJ15:EV15"/>
    <mergeCell ref="EW15:FI15"/>
    <mergeCell ref="EJ18:EV18"/>
    <mergeCell ref="EW18:FI18"/>
    <mergeCell ref="EW17:FI17"/>
    <mergeCell ref="EW16:FI16"/>
    <mergeCell ref="DJ18:DV18"/>
    <mergeCell ref="DJ22:DV22"/>
    <mergeCell ref="CW22:DI22"/>
    <mergeCell ref="CW20:DI20"/>
    <mergeCell ref="DJ20:DV20"/>
    <mergeCell ref="DJ21:DV21"/>
    <mergeCell ref="DJ19:DV19"/>
    <mergeCell ref="BW18:CI18"/>
    <mergeCell ref="CJ18:CV18"/>
    <mergeCell ref="CW18:DI18"/>
    <mergeCell ref="BW22:CI22"/>
    <mergeCell ref="CJ22:CV22"/>
    <mergeCell ref="CJ19:CV19"/>
    <mergeCell ref="CJ21:CV21"/>
    <mergeCell ref="CJ20:CV20"/>
    <mergeCell ref="CW21:DI21"/>
    <mergeCell ref="B22:AD22"/>
    <mergeCell ref="AE22:AL22"/>
    <mergeCell ref="AM22:AV22"/>
    <mergeCell ref="AW19:BI19"/>
    <mergeCell ref="BJ19:BV19"/>
    <mergeCell ref="BW19:CI19"/>
    <mergeCell ref="AW22:BI22"/>
    <mergeCell ref="B19:AD19"/>
    <mergeCell ref="AE19:AL19"/>
    <mergeCell ref="AM19:AV19"/>
    <mergeCell ref="BJ17:BV17"/>
    <mergeCell ref="BW17:CI17"/>
    <mergeCell ref="CJ17:CV17"/>
    <mergeCell ref="CW17:DI17"/>
    <mergeCell ref="DJ17:DV17"/>
    <mergeCell ref="B18:AD18"/>
    <mergeCell ref="AE18:AL18"/>
    <mergeCell ref="AM18:AV18"/>
    <mergeCell ref="AW18:BI18"/>
    <mergeCell ref="BJ18:BV18"/>
    <mergeCell ref="CW16:DI16"/>
    <mergeCell ref="B16:AD16"/>
    <mergeCell ref="AE16:AL16"/>
    <mergeCell ref="AM16:AV16"/>
    <mergeCell ref="AW16:BI16"/>
    <mergeCell ref="DW17:EI17"/>
    <mergeCell ref="B17:AD17"/>
    <mergeCell ref="AE17:AL17"/>
    <mergeCell ref="AM17:AV17"/>
    <mergeCell ref="AW17:BI17"/>
    <mergeCell ref="CJ13:CV13"/>
    <mergeCell ref="CW13:DI13"/>
    <mergeCell ref="EJ13:EV13"/>
    <mergeCell ref="EW13:FI13"/>
    <mergeCell ref="CJ14:CV14"/>
    <mergeCell ref="CW14:DI14"/>
    <mergeCell ref="DJ14:DV14"/>
    <mergeCell ref="DW14:EI14"/>
    <mergeCell ref="EJ14:EV14"/>
    <mergeCell ref="EW14:FI14"/>
    <mergeCell ref="CJ12:CV12"/>
    <mergeCell ref="CW12:DI12"/>
    <mergeCell ref="EJ12:EV12"/>
    <mergeCell ref="EW12:FI12"/>
    <mergeCell ref="B13:AD13"/>
    <mergeCell ref="AE13:AL13"/>
    <mergeCell ref="AM13:AV13"/>
    <mergeCell ref="AW13:BI13"/>
    <mergeCell ref="BJ13:BV13"/>
    <mergeCell ref="BW13:CI13"/>
    <mergeCell ref="B12:AD12"/>
    <mergeCell ref="AE12:AL12"/>
    <mergeCell ref="AM12:AV12"/>
    <mergeCell ref="AW12:BI12"/>
    <mergeCell ref="BJ12:BV12"/>
    <mergeCell ref="BW12:CI12"/>
    <mergeCell ref="BW10:CI10"/>
    <mergeCell ref="DG7:DI7"/>
    <mergeCell ref="DJ7:DP7"/>
    <mergeCell ref="BQ7:BS7"/>
    <mergeCell ref="B11:AD11"/>
    <mergeCell ref="AE11:AL11"/>
    <mergeCell ref="DW7:EC7"/>
    <mergeCell ref="ED7:EF7"/>
    <mergeCell ref="EG7:EI7"/>
    <mergeCell ref="EJ7:EP7"/>
    <mergeCell ref="DQ7:DS7"/>
    <mergeCell ref="B10:AD10"/>
    <mergeCell ref="AE10:AL10"/>
    <mergeCell ref="AM10:AV10"/>
    <mergeCell ref="AW10:BI10"/>
    <mergeCell ref="BJ10:BV10"/>
    <mergeCell ref="B1:FH1"/>
    <mergeCell ref="BQ2:BT2"/>
    <mergeCell ref="BU2:CT2"/>
    <mergeCell ref="CU2:CX2"/>
    <mergeCell ref="CY2:DB2"/>
    <mergeCell ref="DC2:DE2"/>
    <mergeCell ref="BJ16:BV16"/>
    <mergeCell ref="BW16:CI16"/>
    <mergeCell ref="CJ16:CV16"/>
    <mergeCell ref="DT7:DV7"/>
    <mergeCell ref="CJ11:CV11"/>
    <mergeCell ref="CW11:DI11"/>
    <mergeCell ref="CJ10:CV10"/>
    <mergeCell ref="CW10:DI10"/>
    <mergeCell ref="BJ11:BV11"/>
    <mergeCell ref="BW11:CI11"/>
    <mergeCell ref="B15:AD15"/>
    <mergeCell ref="AE15:AL15"/>
    <mergeCell ref="BJ15:BV15"/>
    <mergeCell ref="BW15:CI15"/>
    <mergeCell ref="B14:AD14"/>
    <mergeCell ref="AE14:AL14"/>
    <mergeCell ref="AM14:AV14"/>
    <mergeCell ref="AW14:BI14"/>
    <mergeCell ref="AM15:AV15"/>
    <mergeCell ref="AW15:BI15"/>
    <mergeCell ref="DJ16:DV16"/>
    <mergeCell ref="DW16:EI16"/>
    <mergeCell ref="EJ16:EV16"/>
    <mergeCell ref="EW10:FI10"/>
    <mergeCell ref="EW9:FI9"/>
    <mergeCell ref="EJ10:EV10"/>
    <mergeCell ref="EJ9:EV9"/>
    <mergeCell ref="DW11:EI11"/>
    <mergeCell ref="EJ11:EV11"/>
    <mergeCell ref="EW11:FI11"/>
    <mergeCell ref="BJ14:BV14"/>
    <mergeCell ref="BW14:CI14"/>
    <mergeCell ref="CJ9:CV9"/>
    <mergeCell ref="CW9:DI9"/>
    <mergeCell ref="CJ15:CV15"/>
    <mergeCell ref="AW5:CI6"/>
    <mergeCell ref="CJ5:FI5"/>
    <mergeCell ref="CJ6:DV6"/>
    <mergeCell ref="DW6:FI6"/>
    <mergeCell ref="BW8:CI8"/>
    <mergeCell ref="CJ8:CV8"/>
    <mergeCell ref="DW8:EI8"/>
    <mergeCell ref="EW8:FI8"/>
    <mergeCell ref="EJ8:EV8"/>
    <mergeCell ref="CW7:DC7"/>
    <mergeCell ref="DJ9:DV9"/>
    <mergeCell ref="CT7:CV7"/>
    <mergeCell ref="EQ7:ES7"/>
    <mergeCell ref="ET7:EV7"/>
    <mergeCell ref="FG7:FI7"/>
    <mergeCell ref="BT7:BV7"/>
    <mergeCell ref="CG7:CI7"/>
    <mergeCell ref="CJ7:CP7"/>
    <mergeCell ref="DD7:DF7"/>
    <mergeCell ref="AE9:AL9"/>
    <mergeCell ref="BG7:BI7"/>
    <mergeCell ref="AM9:AV9"/>
    <mergeCell ref="AW9:BI9"/>
    <mergeCell ref="AW8:BI8"/>
    <mergeCell ref="BJ8:BV8"/>
    <mergeCell ref="A9:AD9"/>
    <mergeCell ref="DJ12:DV12"/>
    <mergeCell ref="DW12:EI12"/>
    <mergeCell ref="DJ13:DV13"/>
    <mergeCell ref="DW13:EI13"/>
    <mergeCell ref="DW9:EI9"/>
    <mergeCell ref="BJ9:BV9"/>
    <mergeCell ref="BW9:CI9"/>
    <mergeCell ref="AM11:AV11"/>
    <mergeCell ref="AW11:BI11"/>
    <mergeCell ref="EJ20:EV20"/>
    <mergeCell ref="A4:AD8"/>
    <mergeCell ref="AE4:AL8"/>
    <mergeCell ref="AM4:AV8"/>
    <mergeCell ref="AW4:FI4"/>
    <mergeCell ref="AW7:BC7"/>
    <mergeCell ref="BD7:BF7"/>
    <mergeCell ref="EW7:FC7"/>
    <mergeCell ref="FD7:FF7"/>
    <mergeCell ref="BJ7:BP7"/>
    <mergeCell ref="BW7:CC7"/>
    <mergeCell ref="CD7:CF7"/>
    <mergeCell ref="CW15:DI15"/>
    <mergeCell ref="DJ15:DV15"/>
    <mergeCell ref="DJ10:DV10"/>
    <mergeCell ref="DW10:EI10"/>
    <mergeCell ref="DJ11:DV11"/>
    <mergeCell ref="CQ7:CS7"/>
    <mergeCell ref="CW8:DI8"/>
    <mergeCell ref="DJ8:DV8"/>
    <mergeCell ref="AM21:AV21"/>
    <mergeCell ref="AW21:BI21"/>
    <mergeCell ref="BJ21:BV21"/>
    <mergeCell ref="BW21:CI21"/>
    <mergeCell ref="FD26:FI26"/>
    <mergeCell ref="FD27:FI27"/>
    <mergeCell ref="BJ22:BV22"/>
    <mergeCell ref="B20:AD20"/>
    <mergeCell ref="AE20:AL20"/>
    <mergeCell ref="AM20:AV20"/>
    <mergeCell ref="AW20:BI20"/>
    <mergeCell ref="DW20:EI20"/>
    <mergeCell ref="DW21:EI21"/>
    <mergeCell ref="BJ20:BV20"/>
    <mergeCell ref="BW20:CI20"/>
    <mergeCell ref="B21:AD21"/>
    <mergeCell ref="AE21:AL21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38"/>
  <sheetViews>
    <sheetView view="pageBreakPreview" zoomScaleSheetLayoutView="100" zoomScalePageLayoutView="0" workbookViewId="0" topLeftCell="A7">
      <selection activeCell="CT22" sqref="CT22"/>
    </sheetView>
  </sheetViews>
  <sheetFormatPr defaultColWidth="0.875" defaultRowHeight="12.75"/>
  <cols>
    <col min="1" max="16384" width="0.875" style="21" customWidth="1"/>
  </cols>
  <sheetData>
    <row r="1" spans="2:103" s="59" customFormat="1" ht="29.25" customHeight="1">
      <c r="B1" s="236" t="s">
        <v>389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</row>
    <row r="2" spans="1:104" s="1" customFormat="1" ht="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</row>
    <row r="3" spans="32:72" s="1" customFormat="1" ht="15">
      <c r="AF3" s="110" t="s">
        <v>21</v>
      </c>
      <c r="AG3" s="110"/>
      <c r="AH3" s="110"/>
      <c r="AI3" s="110"/>
      <c r="AJ3" s="100" t="s">
        <v>357</v>
      </c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96">
        <v>20</v>
      </c>
      <c r="BK3" s="96"/>
      <c r="BL3" s="96"/>
      <c r="BM3" s="96"/>
      <c r="BN3" s="99" t="s">
        <v>358</v>
      </c>
      <c r="BO3" s="99"/>
      <c r="BP3" s="99"/>
      <c r="BQ3" s="99"/>
      <c r="BR3" s="244" t="s">
        <v>3</v>
      </c>
      <c r="BS3" s="244"/>
      <c r="BT3" s="244"/>
    </row>
    <row r="4" spans="1:72" s="29" customFormat="1" ht="13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245" t="s">
        <v>270</v>
      </c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</row>
    <row r="5" spans="1:104" s="29" customFormat="1" ht="13.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</row>
    <row r="6" spans="1:104" s="9" customFormat="1" ht="30.75" customHeight="1">
      <c r="A6" s="233" t="s">
        <v>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5"/>
      <c r="AX6" s="233" t="s">
        <v>282</v>
      </c>
      <c r="AY6" s="234"/>
      <c r="AZ6" s="234"/>
      <c r="BA6" s="234"/>
      <c r="BB6" s="234"/>
      <c r="BC6" s="234"/>
      <c r="BD6" s="234"/>
      <c r="BE6" s="234"/>
      <c r="BF6" s="234"/>
      <c r="BG6" s="234"/>
      <c r="BH6" s="235"/>
      <c r="BI6" s="233" t="s">
        <v>407</v>
      </c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2"/>
    </row>
    <row r="7" spans="1:104" s="9" customFormat="1" ht="15">
      <c r="A7" s="108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>
        <v>2</v>
      </c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>
        <v>3</v>
      </c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</row>
    <row r="8" spans="1:104" s="9" customFormat="1" ht="18" customHeight="1">
      <c r="A8" s="63"/>
      <c r="B8" s="231" t="s">
        <v>255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2"/>
      <c r="AX8" s="239" t="s">
        <v>271</v>
      </c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43">
        <v>0</v>
      </c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</row>
    <row r="9" spans="1:104" s="9" customFormat="1" ht="18" customHeight="1">
      <c r="A9" s="63"/>
      <c r="B9" s="231" t="s">
        <v>256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2"/>
      <c r="AX9" s="239" t="s">
        <v>272</v>
      </c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43">
        <v>0</v>
      </c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</row>
    <row r="10" spans="1:104" s="9" customFormat="1" ht="18" customHeight="1">
      <c r="A10" s="63"/>
      <c r="B10" s="231" t="s">
        <v>273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2"/>
      <c r="AX10" s="239" t="s">
        <v>274</v>
      </c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43">
        <v>0</v>
      </c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</row>
    <row r="11" spans="1:104" s="9" customFormat="1" ht="18" customHeight="1">
      <c r="A11" s="63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2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</row>
    <row r="12" spans="1:104" s="9" customFormat="1" ht="18" customHeight="1">
      <c r="A12" s="63"/>
      <c r="B12" s="231" t="s">
        <v>275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2"/>
      <c r="AX12" s="239" t="s">
        <v>276</v>
      </c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43">
        <v>0</v>
      </c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</row>
    <row r="13" spans="1:104" s="9" customFormat="1" ht="18" customHeight="1">
      <c r="A13" s="63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2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</row>
    <row r="14" spans="1:104" s="29" customFormat="1" ht="13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1:104" s="29" customFormat="1" ht="13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1:104" s="1" customFormat="1" ht="15">
      <c r="A16" s="136" t="s">
        <v>283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</row>
    <row r="17" spans="1:104" s="29" customFormat="1" ht="13.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</row>
    <row r="18" spans="1:104" s="9" customFormat="1" ht="30.75" customHeight="1">
      <c r="A18" s="233" t="s">
        <v>0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5"/>
      <c r="AX18" s="233" t="s">
        <v>282</v>
      </c>
      <c r="AY18" s="234"/>
      <c r="AZ18" s="234"/>
      <c r="BA18" s="234"/>
      <c r="BB18" s="234"/>
      <c r="BC18" s="234"/>
      <c r="BD18" s="234"/>
      <c r="BE18" s="234"/>
      <c r="BF18" s="234"/>
      <c r="BG18" s="234"/>
      <c r="BH18" s="235"/>
      <c r="BI18" s="233" t="s">
        <v>277</v>
      </c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2"/>
    </row>
    <row r="19" spans="1:104" s="9" customFormat="1" ht="15">
      <c r="A19" s="108">
        <v>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>
        <v>2</v>
      </c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>
        <v>3</v>
      </c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</row>
    <row r="20" spans="1:104" s="9" customFormat="1" ht="18" customHeight="1">
      <c r="A20" s="63"/>
      <c r="B20" s="231" t="s">
        <v>278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2"/>
      <c r="AX20" s="239" t="s">
        <v>271</v>
      </c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40">
        <v>0</v>
      </c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</row>
    <row r="21" spans="1:104" s="9" customFormat="1" ht="61.5" customHeight="1">
      <c r="A21" s="63"/>
      <c r="B21" s="237" t="s">
        <v>367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8"/>
      <c r="AX21" s="239" t="s">
        <v>272</v>
      </c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40">
        <v>0</v>
      </c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</row>
    <row r="22" spans="1:104" s="29" customFormat="1" ht="13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</row>
    <row r="23" spans="1:104" s="29" customFormat="1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</row>
    <row r="24" spans="1:104" s="29" customFormat="1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</row>
    <row r="25" spans="1:104" s="29" customFormat="1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</row>
    <row r="26" spans="1:104" s="29" customFormat="1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</row>
    <row r="27" spans="1:104" s="29" customFormat="1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</row>
    <row r="28" spans="1:104" s="29" customFormat="1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</row>
    <row r="29" spans="1:104" s="29" customFormat="1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</row>
    <row r="30" spans="1:104" s="29" customFormat="1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</row>
    <row r="31" spans="1:104" s="29" customFormat="1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</row>
    <row r="32" spans="1:104" s="29" customFormat="1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</row>
    <row r="33" spans="1:104" s="29" customFormat="1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</row>
    <row r="34" spans="1:104" s="29" customFormat="1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</row>
    <row r="35" spans="1:104" s="29" customFormat="1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</row>
    <row r="36" s="29" customFormat="1" ht="13.5"/>
    <row r="37" spans="97:104" s="13" customFormat="1" ht="10.5" customHeight="1">
      <c r="CS37" s="22" t="s">
        <v>30</v>
      </c>
      <c r="CU37" s="131"/>
      <c r="CV37" s="131"/>
      <c r="CW37" s="131"/>
      <c r="CX37" s="131"/>
      <c r="CY37" s="131"/>
      <c r="CZ37" s="131"/>
    </row>
    <row r="38" spans="97:104" s="13" customFormat="1" ht="10.5" customHeight="1">
      <c r="CS38" s="22" t="s">
        <v>31</v>
      </c>
      <c r="CU38" s="121"/>
      <c r="CV38" s="121"/>
      <c r="CW38" s="121"/>
      <c r="CX38" s="121"/>
      <c r="CY38" s="121"/>
      <c r="CZ38" s="121"/>
    </row>
    <row r="39" ht="3" customHeight="1"/>
  </sheetData>
  <sheetProtection/>
  <mergeCells count="46">
    <mergeCell ref="BR3:BT3"/>
    <mergeCell ref="AF4:BT4"/>
    <mergeCell ref="AX6:BH6"/>
    <mergeCell ref="AX7:BH7"/>
    <mergeCell ref="BI6:CZ6"/>
    <mergeCell ref="BI7:CZ7"/>
    <mergeCell ref="AF3:AI3"/>
    <mergeCell ref="AJ3:BI3"/>
    <mergeCell ref="BJ3:BM3"/>
    <mergeCell ref="BN3:BQ3"/>
    <mergeCell ref="AX10:BH10"/>
    <mergeCell ref="AX11:BH11"/>
    <mergeCell ref="B8:AW8"/>
    <mergeCell ref="B9:AW9"/>
    <mergeCell ref="B10:AW10"/>
    <mergeCell ref="B11:AW11"/>
    <mergeCell ref="CU38:CZ38"/>
    <mergeCell ref="B20:AW20"/>
    <mergeCell ref="AX12:BH12"/>
    <mergeCell ref="AX13:BH13"/>
    <mergeCell ref="BI8:CZ8"/>
    <mergeCell ref="BI9:CZ9"/>
    <mergeCell ref="BI10:CZ10"/>
    <mergeCell ref="BI11:CZ11"/>
    <mergeCell ref="BI12:CZ12"/>
    <mergeCell ref="BI13:CZ13"/>
    <mergeCell ref="CU37:CZ37"/>
    <mergeCell ref="AX20:BH20"/>
    <mergeCell ref="BI20:CZ20"/>
    <mergeCell ref="A16:CZ16"/>
    <mergeCell ref="A18:AW18"/>
    <mergeCell ref="B12:AW12"/>
    <mergeCell ref="AX18:BH18"/>
    <mergeCell ref="BI18:CZ18"/>
    <mergeCell ref="A19:AW19"/>
    <mergeCell ref="AX19:BH19"/>
    <mergeCell ref="B13:AW13"/>
    <mergeCell ref="A6:AW6"/>
    <mergeCell ref="A7:AW7"/>
    <mergeCell ref="B1:CY1"/>
    <mergeCell ref="B21:AW21"/>
    <mergeCell ref="AX21:BH21"/>
    <mergeCell ref="BI21:CZ21"/>
    <mergeCell ref="BI19:CZ19"/>
    <mergeCell ref="AX8:BH8"/>
    <mergeCell ref="AX9:BH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90"/>
  <sheetViews>
    <sheetView view="pageBreakPreview" zoomScaleSheetLayoutView="100" zoomScalePageLayoutView="0" workbookViewId="0" topLeftCell="A6">
      <selection activeCell="EH52" activeCellId="1" sqref="EH14:ES14 EH52:ES52"/>
    </sheetView>
  </sheetViews>
  <sheetFormatPr defaultColWidth="0.875" defaultRowHeight="12.75"/>
  <cols>
    <col min="1" max="16384" width="0.875" style="21" customWidth="1"/>
  </cols>
  <sheetData>
    <row r="1" spans="2:160" s="1" customFormat="1" ht="15">
      <c r="B1" s="126" t="s">
        <v>284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</row>
    <row r="2" spans="58:104" s="60" customFormat="1" ht="14.25">
      <c r="BF2" s="61"/>
      <c r="BG2" s="61"/>
      <c r="BH2" s="61"/>
      <c r="BL2" s="223" t="s">
        <v>21</v>
      </c>
      <c r="BM2" s="223"/>
      <c r="BN2" s="223"/>
      <c r="BO2" s="223"/>
      <c r="BP2" s="224" t="s">
        <v>357</v>
      </c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128">
        <v>20</v>
      </c>
      <c r="CQ2" s="128"/>
      <c r="CR2" s="128"/>
      <c r="CS2" s="128"/>
      <c r="CT2" s="129" t="s">
        <v>358</v>
      </c>
      <c r="CU2" s="129"/>
      <c r="CV2" s="129"/>
      <c r="CW2" s="129"/>
      <c r="CX2" s="130" t="s">
        <v>3</v>
      </c>
      <c r="CY2" s="130"/>
      <c r="CZ2" s="130"/>
    </row>
    <row r="3" s="24" customFormat="1" ht="12.75" customHeight="1"/>
    <row r="4" spans="1:161" s="51" customFormat="1" ht="14.25" customHeight="1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8"/>
      <c r="AJ4" s="176" t="s">
        <v>285</v>
      </c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8"/>
      <c r="BA4" s="187" t="s">
        <v>404</v>
      </c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9"/>
    </row>
    <row r="5" spans="1:161" s="51" customFormat="1" ht="14.25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  <c r="AJ5" s="179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1"/>
      <c r="BA5" s="176" t="s">
        <v>100</v>
      </c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8"/>
      <c r="BP5" s="187" t="s">
        <v>4</v>
      </c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9"/>
    </row>
    <row r="6" spans="1:161" s="51" customFormat="1" ht="83.25" customHeight="1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1"/>
      <c r="AJ6" s="179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1"/>
      <c r="BA6" s="179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1"/>
      <c r="BP6" s="176" t="s">
        <v>350</v>
      </c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8"/>
      <c r="CG6" s="176" t="s">
        <v>331</v>
      </c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8"/>
      <c r="CZ6" s="176" t="s">
        <v>145</v>
      </c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8"/>
      <c r="DQ6" s="176" t="s">
        <v>142</v>
      </c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8"/>
      <c r="EH6" s="187" t="s">
        <v>143</v>
      </c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9"/>
    </row>
    <row r="7" spans="1:161" s="51" customFormat="1" ht="35.25" customHeight="1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4"/>
      <c r="AJ7" s="182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4"/>
      <c r="BA7" s="182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4"/>
      <c r="BP7" s="182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4"/>
      <c r="CG7" s="182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4"/>
      <c r="CZ7" s="182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4"/>
      <c r="DQ7" s="182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4"/>
      <c r="EH7" s="187" t="s">
        <v>100</v>
      </c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9"/>
      <c r="ET7" s="187" t="s">
        <v>101</v>
      </c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9"/>
    </row>
    <row r="8" spans="1:161" s="57" customFormat="1" ht="13.5">
      <c r="A8" s="165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7"/>
      <c r="AJ8" s="165">
        <v>2</v>
      </c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7"/>
      <c r="BA8" s="165">
        <v>3</v>
      </c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7"/>
      <c r="BP8" s="165">
        <v>4</v>
      </c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7"/>
      <c r="CG8" s="165">
        <v>5</v>
      </c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7"/>
      <c r="CZ8" s="165">
        <v>6</v>
      </c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7"/>
      <c r="DQ8" s="165">
        <v>7</v>
      </c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7"/>
      <c r="EH8" s="165">
        <v>8</v>
      </c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7"/>
      <c r="ET8" s="165">
        <v>9</v>
      </c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7"/>
    </row>
    <row r="9" spans="1:161" s="54" customFormat="1" ht="15" customHeight="1">
      <c r="A9" s="53"/>
      <c r="B9" s="160" t="s">
        <v>287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J9" s="162" t="s">
        <v>286</v>
      </c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4"/>
      <c r="BA9" s="155">
        <f>BA10+BA14+BA42+BA52</f>
        <v>54536.89</v>
      </c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7"/>
      <c r="BP9" s="155">
        <f>BP10+BP14+BP42+BP52</f>
        <v>44176.759999999995</v>
      </c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7"/>
      <c r="CG9" s="155">
        <f>CG14+CG52</f>
        <v>3510.1299999999997</v>
      </c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7"/>
      <c r="CZ9" s="155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7"/>
      <c r="DQ9" s="155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7"/>
      <c r="EH9" s="155">
        <f>EH10+EH14+EH42+EH52</f>
        <v>6850</v>
      </c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7"/>
      <c r="ET9" s="155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7"/>
    </row>
    <row r="10" spans="1:161" s="56" customFormat="1" ht="27.75" customHeight="1">
      <c r="A10" s="55"/>
      <c r="B10" s="172" t="s">
        <v>332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3"/>
      <c r="AJ10" s="152" t="s">
        <v>119</v>
      </c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4"/>
      <c r="BA10" s="144">
        <f>20217.78+1772.7</f>
        <v>21990.48</v>
      </c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6"/>
      <c r="BP10" s="144">
        <v>20217.78</v>
      </c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  <c r="CG10" s="144">
        <v>0</v>
      </c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6"/>
      <c r="CZ10" s="144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6"/>
      <c r="DQ10" s="144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6"/>
      <c r="EH10" s="144">
        <v>1772.7</v>
      </c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6"/>
      <c r="ET10" s="144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6"/>
    </row>
    <row r="11" spans="1:161" s="56" customFormat="1" ht="27.75" customHeight="1">
      <c r="A11" s="55"/>
      <c r="B11" s="168" t="s">
        <v>288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9"/>
      <c r="AJ11" s="152" t="s">
        <v>120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4"/>
      <c r="BA11" s="144">
        <f>15429.8+1350</f>
        <v>16779.8</v>
      </c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6"/>
      <c r="BP11" s="144">
        <v>15429.8</v>
      </c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  <c r="CG11" s="144">
        <v>0</v>
      </c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6"/>
      <c r="CZ11" s="144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6"/>
      <c r="DQ11" s="144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6"/>
      <c r="EH11" s="144">
        <v>1350</v>
      </c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6"/>
      <c r="ET11" s="144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6"/>
    </row>
    <row r="12" spans="1:161" s="56" customFormat="1" ht="15" customHeight="1">
      <c r="A12" s="55"/>
      <c r="B12" s="158" t="s">
        <v>289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9"/>
      <c r="AJ12" s="152" t="s">
        <v>104</v>
      </c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4"/>
      <c r="BA12" s="144">
        <v>5535.11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6"/>
      <c r="BP12" s="144">
        <v>5535.11</v>
      </c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  <c r="CG12" s="144">
        <v>0</v>
      </c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6"/>
      <c r="CZ12" s="144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6"/>
      <c r="DQ12" s="144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6"/>
      <c r="EH12" s="144">
        <v>0</v>
      </c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6"/>
      <c r="ET12" s="144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6"/>
    </row>
    <row r="13" spans="1:161" s="56" customFormat="1" ht="42" customHeight="1">
      <c r="A13" s="55"/>
      <c r="B13" s="158" t="s">
        <v>290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52" t="s">
        <v>104</v>
      </c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4"/>
      <c r="BA13" s="144">
        <f>9894.69+1350</f>
        <v>11244.69</v>
      </c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6"/>
      <c r="BP13" s="144">
        <v>9894.69</v>
      </c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  <c r="CG13" s="144">
        <v>0</v>
      </c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6"/>
      <c r="CZ13" s="144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6"/>
      <c r="DQ13" s="144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6"/>
      <c r="EH13" s="144">
        <v>1350</v>
      </c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6"/>
      <c r="ET13" s="144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6"/>
    </row>
    <row r="14" spans="1:161" s="56" customFormat="1" ht="15" customHeight="1">
      <c r="A14" s="55"/>
      <c r="B14" s="172" t="s">
        <v>291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3"/>
      <c r="AJ14" s="152" t="s">
        <v>121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4"/>
      <c r="BA14" s="144">
        <f>BA15+BA16+BA17+BA29+BA37</f>
        <v>25556.71</v>
      </c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6"/>
      <c r="BP14" s="144">
        <f>BP15+BP16+BP17+BP29+BP37</f>
        <v>21207.479999999996</v>
      </c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  <c r="CG14" s="144">
        <f>CG29+CG37</f>
        <v>3191.6299999999997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6"/>
      <c r="CZ14" s="144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6"/>
      <c r="DQ14" s="144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6"/>
      <c r="EH14" s="144">
        <f>EH29+EH37</f>
        <v>1157.6</v>
      </c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6"/>
      <c r="ET14" s="144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6"/>
    </row>
    <row r="15" spans="1:161" s="56" customFormat="1" ht="27.75" customHeight="1">
      <c r="A15" s="55"/>
      <c r="B15" s="168" t="s">
        <v>292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9"/>
      <c r="AJ15" s="152" t="s">
        <v>122</v>
      </c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4"/>
      <c r="BA15" s="144">
        <v>129.6</v>
      </c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6"/>
      <c r="BP15" s="144">
        <v>129.6</v>
      </c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  <c r="CG15" s="144">
        <v>0</v>
      </c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6"/>
      <c r="CZ15" s="144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6"/>
      <c r="DQ15" s="144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6"/>
      <c r="EH15" s="144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6"/>
      <c r="ET15" s="144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</row>
    <row r="16" spans="1:161" s="56" customFormat="1" ht="15" customHeight="1">
      <c r="A16" s="55"/>
      <c r="B16" s="168" t="s">
        <v>11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9"/>
      <c r="AJ16" s="152" t="s">
        <v>123</v>
      </c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4"/>
      <c r="BA16" s="144">
        <v>11.5</v>
      </c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6"/>
      <c r="BP16" s="144">
        <v>11.5</v>
      </c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  <c r="CG16" s="144">
        <v>0</v>
      </c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6"/>
      <c r="DQ16" s="144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6"/>
      <c r="EH16" s="144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6"/>
      <c r="ET16" s="144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6"/>
    </row>
    <row r="17" spans="1:161" s="56" customFormat="1" ht="27.75" customHeight="1">
      <c r="A17" s="55"/>
      <c r="B17" s="168" t="s">
        <v>293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9"/>
      <c r="AJ17" s="152" t="s">
        <v>198</v>
      </c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4"/>
      <c r="BA17" s="144">
        <v>17645.71</v>
      </c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6"/>
      <c r="BP17" s="144">
        <v>17645.71</v>
      </c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  <c r="CG17" s="144">
        <v>0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6"/>
      <c r="DQ17" s="14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6"/>
      <c r="EH17" s="144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6"/>
      <c r="ET17" s="144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6"/>
    </row>
    <row r="18" spans="1:161" s="50" customFormat="1" ht="13.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</row>
    <row r="19" spans="1:161" s="50" customFormat="1" ht="13.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</row>
    <row r="20" spans="154:161" s="13" customFormat="1" ht="10.5" customHeight="1">
      <c r="EX20" s="22" t="s">
        <v>30</v>
      </c>
      <c r="EZ20" s="131"/>
      <c r="FA20" s="131"/>
      <c r="FB20" s="131"/>
      <c r="FC20" s="131"/>
      <c r="FD20" s="131"/>
      <c r="FE20" s="131"/>
    </row>
    <row r="21" spans="154:161" s="13" customFormat="1" ht="10.5" customHeight="1">
      <c r="EX21" s="22" t="s">
        <v>31</v>
      </c>
      <c r="EZ21" s="121"/>
      <c r="FA21" s="121"/>
      <c r="FB21" s="121"/>
      <c r="FC21" s="121"/>
      <c r="FD21" s="121"/>
      <c r="FE21" s="121"/>
    </row>
    <row r="22" spans="1:161" s="50" customFormat="1" ht="3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</row>
    <row r="23" spans="1:161" s="57" customFormat="1" ht="13.5">
      <c r="A23" s="165">
        <v>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7"/>
      <c r="AJ23" s="165">
        <v>2</v>
      </c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7"/>
      <c r="BA23" s="165">
        <v>3</v>
      </c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7"/>
      <c r="BP23" s="165">
        <v>4</v>
      </c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7"/>
      <c r="CG23" s="165">
        <v>5</v>
      </c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7"/>
      <c r="CZ23" s="165">
        <v>6</v>
      </c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7"/>
      <c r="DQ23" s="165">
        <v>7</v>
      </c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7"/>
      <c r="EH23" s="165">
        <v>8</v>
      </c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7"/>
      <c r="ET23" s="165">
        <v>9</v>
      </c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7"/>
    </row>
    <row r="24" spans="1:161" s="56" customFormat="1" ht="27.75" customHeight="1">
      <c r="A24" s="55"/>
      <c r="B24" s="254" t="s">
        <v>371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5"/>
      <c r="AJ24" s="152" t="s">
        <v>104</v>
      </c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4"/>
      <c r="BA24" s="144">
        <v>7796.08</v>
      </c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6"/>
      <c r="BP24" s="144">
        <v>7796.08</v>
      </c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  <c r="CG24" s="144">
        <v>0</v>
      </c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6"/>
      <c r="CZ24" s="144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6"/>
      <c r="DQ24" s="144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6"/>
      <c r="EH24" s="144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6"/>
      <c r="ET24" s="144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6"/>
    </row>
    <row r="25" spans="1:161" s="56" customFormat="1" ht="14.25" customHeight="1">
      <c r="A25" s="55"/>
      <c r="B25" s="254" t="s">
        <v>294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5"/>
      <c r="AJ25" s="152" t="s">
        <v>104</v>
      </c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A25" s="144">
        <v>9849.63</v>
      </c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6"/>
      <c r="BP25" s="144">
        <v>9849.63</v>
      </c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  <c r="CG25" s="144">
        <v>0</v>
      </c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6"/>
      <c r="CZ25" s="144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6"/>
      <c r="DQ25" s="144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6"/>
      <c r="EH25" s="144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6"/>
      <c r="ET25" s="144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</row>
    <row r="26" spans="1:161" s="56" customFormat="1" ht="15" customHeight="1" hidden="1">
      <c r="A26" s="55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152" t="s">
        <v>104</v>
      </c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4"/>
      <c r="BA26" s="144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6"/>
      <c r="BP26" s="144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  <c r="CG26" s="144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6"/>
      <c r="CZ26" s="144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6"/>
      <c r="DQ26" s="144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6"/>
      <c r="EH26" s="144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6"/>
      <c r="ET26" s="144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</row>
    <row r="27" spans="1:161" s="56" customFormat="1" ht="15" customHeight="1">
      <c r="A27" s="55"/>
      <c r="B27" s="249" t="s">
        <v>365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50"/>
      <c r="AJ27" s="152" t="s">
        <v>372</v>
      </c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4"/>
      <c r="BA27" s="144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6"/>
      <c r="BP27" s="144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6"/>
      <c r="CZ27" s="144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6"/>
      <c r="DQ27" s="144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6"/>
      <c r="EH27" s="144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6"/>
      <c r="ET27" s="144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</row>
    <row r="28" spans="1:161" s="56" customFormat="1" ht="27.75" customHeight="1">
      <c r="A28" s="55"/>
      <c r="B28" s="168" t="s">
        <v>12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  <c r="AJ28" s="152" t="s">
        <v>199</v>
      </c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4"/>
      <c r="BA28" s="144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6"/>
      <c r="BP28" s="144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  <c r="CG28" s="144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6"/>
      <c r="CZ28" s="144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6"/>
      <c r="DQ28" s="144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6"/>
      <c r="EH28" s="144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6"/>
      <c r="ET28" s="144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6"/>
    </row>
    <row r="29" spans="1:161" s="56" customFormat="1" ht="41.25" customHeight="1">
      <c r="A29" s="55"/>
      <c r="B29" s="168" t="s">
        <v>298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9"/>
      <c r="AJ29" s="152" t="s">
        <v>295</v>
      </c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4"/>
      <c r="BA29" s="144">
        <f>189.56+872.89+250+286.45</f>
        <v>1598.9</v>
      </c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6"/>
      <c r="BP29" s="144">
        <v>827.75</v>
      </c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  <c r="CG29" s="144">
        <v>484.7</v>
      </c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6"/>
      <c r="CZ29" s="144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6"/>
      <c r="DQ29" s="144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6"/>
      <c r="EH29" s="144">
        <v>286.45</v>
      </c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6"/>
      <c r="ET29" s="144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6"/>
    </row>
    <row r="30" spans="1:161" s="56" customFormat="1" ht="54.75" customHeight="1">
      <c r="A30" s="55"/>
      <c r="B30" s="158" t="s">
        <v>299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9"/>
      <c r="AJ30" s="152" t="s">
        <v>104</v>
      </c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4"/>
      <c r="BA30" s="144">
        <f>737.91+180.5</f>
        <v>918.41</v>
      </c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6"/>
      <c r="BP30" s="144">
        <v>737.91</v>
      </c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  <c r="CG30" s="144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6"/>
      <c r="DQ30" s="144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6"/>
      <c r="EH30" s="144">
        <v>180.5</v>
      </c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6"/>
      <c r="ET30" s="144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6"/>
    </row>
    <row r="31" spans="1:161" s="56" customFormat="1" ht="15" customHeight="1">
      <c r="A31" s="55"/>
      <c r="B31" s="158" t="s">
        <v>300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  <c r="AJ31" s="152" t="s">
        <v>104</v>
      </c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4"/>
      <c r="BA31" s="144">
        <v>250</v>
      </c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6"/>
      <c r="BP31" s="144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  <c r="CG31" s="144">
        <v>250</v>
      </c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6"/>
      <c r="DQ31" s="144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6"/>
      <c r="EH31" s="144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6"/>
      <c r="ET31" s="144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6"/>
    </row>
    <row r="32" spans="1:161" s="56" customFormat="1" ht="15" customHeight="1">
      <c r="A32" s="55"/>
      <c r="B32" s="158" t="s">
        <v>301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9"/>
      <c r="AJ32" s="152" t="s">
        <v>104</v>
      </c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4"/>
      <c r="BA32" s="144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6"/>
      <c r="BP32" s="144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  <c r="CG32" s="144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6"/>
      <c r="CZ32" s="144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6"/>
      <c r="DQ32" s="144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6"/>
      <c r="EH32" s="144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6"/>
      <c r="ET32" s="144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6"/>
    </row>
    <row r="33" spans="1:161" s="56" customFormat="1" ht="27.75" customHeight="1">
      <c r="A33" s="55"/>
      <c r="B33" s="158" t="s">
        <v>302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9"/>
      <c r="AJ33" s="152" t="s">
        <v>104</v>
      </c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4"/>
      <c r="BA33" s="144">
        <v>117.6</v>
      </c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6"/>
      <c r="BP33" s="144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44">
        <v>117.6</v>
      </c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6"/>
      <c r="CZ33" s="144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6"/>
      <c r="DQ33" s="144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6"/>
      <c r="EH33" s="144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6"/>
      <c r="ET33" s="144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6"/>
    </row>
    <row r="34" spans="1:161" s="56" customFormat="1" ht="15" customHeight="1">
      <c r="A34" s="55"/>
      <c r="B34" s="158" t="s">
        <v>303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9"/>
      <c r="AJ34" s="152" t="s">
        <v>104</v>
      </c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4"/>
      <c r="BA34" s="144">
        <v>108.9</v>
      </c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6"/>
      <c r="BP34" s="144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  <c r="CG34" s="144">
        <v>108.9</v>
      </c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6"/>
      <c r="DQ34" s="144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6"/>
      <c r="EH34" s="144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6"/>
      <c r="ET34" s="144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6"/>
    </row>
    <row r="35" spans="1:161" s="56" customFormat="1" ht="27.75" customHeight="1">
      <c r="A35" s="55"/>
      <c r="B35" s="158" t="s">
        <v>304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9"/>
      <c r="AJ35" s="152" t="s">
        <v>104</v>
      </c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4"/>
      <c r="BA35" s="144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6"/>
      <c r="BP35" s="144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  <c r="CG35" s="144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6"/>
      <c r="CZ35" s="144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6"/>
      <c r="DQ35" s="144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6"/>
      <c r="EH35" s="144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6"/>
      <c r="ET35" s="144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6"/>
    </row>
    <row r="36" spans="1:161" s="56" customFormat="1" ht="15" customHeight="1">
      <c r="A36" s="55"/>
      <c r="B36" s="249" t="s">
        <v>365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50"/>
      <c r="AJ36" s="152" t="s">
        <v>373</v>
      </c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4"/>
      <c r="BA36" s="144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6"/>
      <c r="BP36" s="144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  <c r="CG36" s="144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6"/>
      <c r="DQ36" s="144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6"/>
      <c r="EH36" s="144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6"/>
      <c r="ET36" s="144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6"/>
    </row>
    <row r="37" spans="1:161" s="56" customFormat="1" ht="18" customHeight="1">
      <c r="A37" s="55"/>
      <c r="B37" s="168" t="s">
        <v>305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9"/>
      <c r="AJ37" s="152" t="s">
        <v>296</v>
      </c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4"/>
      <c r="BA37" s="144">
        <f>4555.95+743.9+871.15</f>
        <v>6170.999999999999</v>
      </c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6"/>
      <c r="BP37" s="144">
        <v>2592.92</v>
      </c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  <c r="CG37" s="144">
        <v>2706.93</v>
      </c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6"/>
      <c r="CZ37" s="144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6"/>
      <c r="DQ37" s="144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6"/>
      <c r="EH37" s="144">
        <v>871.15</v>
      </c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6"/>
      <c r="ET37" s="144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6"/>
    </row>
    <row r="38" spans="1:161" s="56" customFormat="1" ht="41.25" customHeight="1">
      <c r="A38" s="55"/>
      <c r="B38" s="158" t="s">
        <v>306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9"/>
      <c r="AJ38" s="152" t="s">
        <v>104</v>
      </c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4"/>
      <c r="BA38" s="144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6"/>
      <c r="BP38" s="144">
        <v>743.9</v>
      </c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  <c r="CG38" s="144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6"/>
      <c r="CZ38" s="144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6"/>
      <c r="DQ38" s="144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6"/>
      <c r="EH38" s="144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6"/>
      <c r="ET38" s="144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6"/>
    </row>
    <row r="39" spans="1:161" s="56" customFormat="1" ht="27" customHeight="1">
      <c r="A39" s="55"/>
      <c r="B39" s="158" t="s">
        <v>307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9"/>
      <c r="AJ39" s="152" t="s">
        <v>104</v>
      </c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4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6"/>
      <c r="BP39" s="144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  <c r="CG39" s="144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6"/>
      <c r="CZ39" s="144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6"/>
      <c r="DQ39" s="144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6"/>
      <c r="EH39" s="144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6"/>
      <c r="ET39" s="144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6"/>
    </row>
    <row r="40" spans="1:161" s="56" customFormat="1" ht="41.25" customHeight="1">
      <c r="A40" s="55"/>
      <c r="B40" s="158" t="s">
        <v>310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9"/>
      <c r="AJ40" s="152" t="s">
        <v>104</v>
      </c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4"/>
      <c r="BA40" s="144">
        <v>58</v>
      </c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6"/>
      <c r="BP40" s="144">
        <v>58</v>
      </c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6"/>
      <c r="CZ40" s="144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6"/>
      <c r="DQ40" s="144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6"/>
      <c r="EH40" s="144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6"/>
      <c r="ET40" s="144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6"/>
    </row>
    <row r="41" spans="1:161" s="56" customFormat="1" ht="17.25" customHeight="1">
      <c r="A41" s="55"/>
      <c r="B41" s="249" t="s">
        <v>365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50"/>
      <c r="AJ41" s="152" t="s">
        <v>374</v>
      </c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4"/>
      <c r="BA41" s="144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6"/>
      <c r="BP41" s="144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  <c r="CG41" s="144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6"/>
      <c r="CZ41" s="144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6"/>
      <c r="DQ41" s="144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6"/>
      <c r="EH41" s="144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6"/>
      <c r="ET41" s="144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6"/>
    </row>
    <row r="42" spans="1:161" s="56" customFormat="1" ht="17.25" customHeight="1">
      <c r="A42" s="55"/>
      <c r="B42" s="172" t="s">
        <v>308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3"/>
      <c r="AJ42" s="152" t="s">
        <v>297</v>
      </c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4"/>
      <c r="BA42" s="144">
        <f>1115.7+168.8</f>
        <v>1284.5</v>
      </c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6"/>
      <c r="BP42" s="144">
        <v>1115.7</v>
      </c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6"/>
      <c r="CG42" s="144">
        <v>0</v>
      </c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6"/>
      <c r="CZ42" s="144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6"/>
      <c r="DQ42" s="144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6"/>
      <c r="EH42" s="144">
        <v>168.8</v>
      </c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6"/>
      <c r="ET42" s="144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6"/>
    </row>
    <row r="43" spans="1:161" s="56" customFormat="1" ht="27.75" customHeight="1">
      <c r="A43" s="55"/>
      <c r="B43" s="168" t="s">
        <v>309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9"/>
      <c r="AJ43" s="152" t="s">
        <v>104</v>
      </c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4"/>
      <c r="BA43" s="144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6"/>
      <c r="BP43" s="144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6"/>
      <c r="CG43" s="144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6"/>
      <c r="CZ43" s="144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6"/>
      <c r="DQ43" s="144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6"/>
      <c r="EH43" s="144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6"/>
      <c r="ET43" s="144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6"/>
    </row>
    <row r="44" spans="1:161" s="50" customFormat="1" ht="13.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</row>
    <row r="45" spans="1:161" s="50" customFormat="1" ht="13.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</row>
    <row r="46" spans="154:161" s="13" customFormat="1" ht="10.5" customHeight="1">
      <c r="EX46" s="22" t="s">
        <v>30</v>
      </c>
      <c r="EZ46" s="131"/>
      <c r="FA46" s="131"/>
      <c r="FB46" s="131"/>
      <c r="FC46" s="131"/>
      <c r="FD46" s="131"/>
      <c r="FE46" s="131"/>
    </row>
    <row r="47" spans="154:161" s="13" customFormat="1" ht="10.5" customHeight="1">
      <c r="EX47" s="22" t="s">
        <v>31</v>
      </c>
      <c r="EZ47" s="121"/>
      <c r="FA47" s="121"/>
      <c r="FB47" s="121"/>
      <c r="FC47" s="121"/>
      <c r="FD47" s="121"/>
      <c r="FE47" s="121"/>
    </row>
    <row r="48" spans="1:161" s="50" customFormat="1" ht="3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</row>
    <row r="49" spans="1:161" s="57" customFormat="1" ht="13.5">
      <c r="A49" s="165">
        <v>1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/>
      <c r="AJ49" s="165">
        <v>2</v>
      </c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7"/>
      <c r="BA49" s="165">
        <v>3</v>
      </c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7"/>
      <c r="BP49" s="165">
        <v>4</v>
      </c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7"/>
      <c r="CG49" s="165">
        <v>5</v>
      </c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7"/>
      <c r="CZ49" s="165">
        <v>6</v>
      </c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7"/>
      <c r="DQ49" s="165">
        <v>7</v>
      </c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7"/>
      <c r="EH49" s="165">
        <v>8</v>
      </c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7"/>
      <c r="ET49" s="165">
        <v>9</v>
      </c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7"/>
    </row>
    <row r="50" spans="1:161" s="56" customFormat="1" ht="15.75" customHeight="1">
      <c r="A50" s="55"/>
      <c r="B50" s="168" t="s">
        <v>312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9"/>
      <c r="AJ50" s="152" t="s">
        <v>104</v>
      </c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4"/>
      <c r="BA50" s="144">
        <v>685.7</v>
      </c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6"/>
      <c r="BP50" s="144">
        <v>685.7</v>
      </c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>
        <v>0</v>
      </c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6"/>
      <c r="CZ50" s="144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6"/>
      <c r="DQ50" s="144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6"/>
      <c r="EH50" s="144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6"/>
      <c r="ET50" s="144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6"/>
    </row>
    <row r="51" spans="1:161" s="56" customFormat="1" ht="15.75" customHeight="1">
      <c r="A51" s="55"/>
      <c r="B51" s="168" t="s">
        <v>313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9"/>
      <c r="AJ51" s="152" t="s">
        <v>104</v>
      </c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4"/>
      <c r="BA51" s="144">
        <v>5.2</v>
      </c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6"/>
      <c r="BP51" s="144">
        <v>5.2</v>
      </c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6"/>
      <c r="CG51" s="144">
        <v>5.2</v>
      </c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6"/>
      <c r="CZ51" s="144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6"/>
      <c r="DQ51" s="144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6"/>
      <c r="EH51" s="144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6"/>
      <c r="ET51" s="144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6"/>
    </row>
    <row r="52" spans="1:161" s="56" customFormat="1" ht="27.75" customHeight="1">
      <c r="A52" s="55"/>
      <c r="B52" s="172" t="s">
        <v>314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3"/>
      <c r="AJ52" s="152" t="s">
        <v>130</v>
      </c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4"/>
      <c r="BA52" s="144">
        <f>BA53+BA61</f>
        <v>5705.2</v>
      </c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6"/>
      <c r="BP52" s="144">
        <f>BP53+BP61</f>
        <v>1635.8</v>
      </c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6"/>
      <c r="CG52" s="144">
        <f>CG53+CG61</f>
        <v>318.5</v>
      </c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6"/>
      <c r="CZ52" s="144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6"/>
      <c r="DQ52" s="144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6"/>
      <c r="EH52" s="144">
        <f>EH53+EH61</f>
        <v>3750.8999999999996</v>
      </c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6"/>
      <c r="ET52" s="144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6"/>
    </row>
    <row r="53" spans="1:161" s="56" customFormat="1" ht="41.25" customHeight="1">
      <c r="A53" s="55"/>
      <c r="B53" s="168" t="s">
        <v>315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9"/>
      <c r="AJ53" s="152" t="s">
        <v>131</v>
      </c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4"/>
      <c r="BA53" s="144">
        <f>380+1095.2</f>
        <v>1475.2</v>
      </c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6"/>
      <c r="BP53" s="144">
        <v>70</v>
      </c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6"/>
      <c r="CG53" s="144">
        <v>310</v>
      </c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6"/>
      <c r="CZ53" s="144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6"/>
      <c r="DQ53" s="144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6"/>
      <c r="EH53" s="144">
        <v>1095.2</v>
      </c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6"/>
      <c r="ET53" s="144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6"/>
    </row>
    <row r="54" spans="1:161" s="56" customFormat="1" ht="41.25" customHeight="1">
      <c r="A54" s="55"/>
      <c r="B54" s="158" t="s">
        <v>316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9"/>
      <c r="AJ54" s="152" t="s">
        <v>104</v>
      </c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4"/>
      <c r="BA54" s="144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6"/>
      <c r="BP54" s="144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6"/>
      <c r="CZ54" s="144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6"/>
      <c r="DQ54" s="144"/>
      <c r="DR54" s="145"/>
      <c r="DS54" s="145"/>
      <c r="DT54" s="145"/>
      <c r="DU54" s="145"/>
      <c r="DV54" s="145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6"/>
      <c r="EH54" s="144"/>
      <c r="EI54" s="145"/>
      <c r="EJ54" s="145"/>
      <c r="EK54" s="145"/>
      <c r="EL54" s="145"/>
      <c r="EM54" s="145"/>
      <c r="EN54" s="145"/>
      <c r="EO54" s="145"/>
      <c r="EP54" s="145"/>
      <c r="EQ54" s="145"/>
      <c r="ER54" s="145"/>
      <c r="ES54" s="146"/>
      <c r="ET54" s="144"/>
      <c r="EU54" s="145"/>
      <c r="EV54" s="145"/>
      <c r="EW54" s="145"/>
      <c r="EX54" s="145"/>
      <c r="EY54" s="145"/>
      <c r="EZ54" s="145"/>
      <c r="FA54" s="145"/>
      <c r="FB54" s="145"/>
      <c r="FC54" s="145"/>
      <c r="FD54" s="145"/>
      <c r="FE54" s="146"/>
    </row>
    <row r="55" spans="1:161" s="56" customFormat="1" ht="15.75" customHeight="1">
      <c r="A55" s="55"/>
      <c r="B55" s="158" t="s">
        <v>317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9"/>
      <c r="AJ55" s="152" t="s">
        <v>104</v>
      </c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4"/>
      <c r="BA55" s="144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6"/>
      <c r="BP55" s="144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6"/>
      <c r="CG55" s="144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6"/>
      <c r="CZ55" s="144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6"/>
      <c r="DQ55" s="144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6"/>
      <c r="ET55" s="144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6"/>
    </row>
    <row r="56" spans="1:161" s="56" customFormat="1" ht="15.75" customHeight="1">
      <c r="A56" s="55"/>
      <c r="B56" s="158" t="s">
        <v>318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9"/>
      <c r="AJ56" s="152" t="s">
        <v>104</v>
      </c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4"/>
      <c r="BA56" s="144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6"/>
      <c r="BP56" s="144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6"/>
      <c r="CG56" s="144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6"/>
      <c r="CZ56" s="144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6"/>
      <c r="DQ56" s="144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6"/>
      <c r="ET56" s="144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6"/>
    </row>
    <row r="57" spans="1:161" s="56" customFormat="1" ht="41.25" customHeight="1">
      <c r="A57" s="55"/>
      <c r="B57" s="158" t="s">
        <v>319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9"/>
      <c r="AJ57" s="152" t="s">
        <v>104</v>
      </c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4"/>
      <c r="BA57" s="144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6"/>
      <c r="BP57" s="144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6"/>
      <c r="CZ57" s="144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6"/>
      <c r="DQ57" s="144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6"/>
      <c r="EH57" s="144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6"/>
      <c r="ET57" s="144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6"/>
    </row>
    <row r="58" spans="1:161" s="56" customFormat="1" ht="42" customHeight="1">
      <c r="A58" s="55"/>
      <c r="B58" s="168" t="s">
        <v>320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9"/>
      <c r="AJ58" s="152" t="s">
        <v>132</v>
      </c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4"/>
      <c r="BA58" s="144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6"/>
      <c r="BP58" s="144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6"/>
      <c r="CZ58" s="144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6"/>
      <c r="DQ58" s="144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6"/>
      <c r="EH58" s="144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6"/>
      <c r="ET58" s="144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6"/>
    </row>
    <row r="59" spans="1:161" s="56" customFormat="1" ht="70.5" customHeight="1">
      <c r="A59" s="55"/>
      <c r="B59" s="158" t="s">
        <v>321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9"/>
      <c r="AJ59" s="152" t="s">
        <v>104</v>
      </c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4"/>
      <c r="BA59" s="144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6"/>
      <c r="BP59" s="144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6"/>
      <c r="CG59" s="144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6"/>
      <c r="CZ59" s="144"/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6"/>
      <c r="DQ59" s="144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/>
      <c r="EG59" s="146"/>
      <c r="EH59" s="144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6"/>
      <c r="ET59" s="144"/>
      <c r="EU59" s="145"/>
      <c r="EV59" s="145"/>
      <c r="EW59" s="145"/>
      <c r="EX59" s="145"/>
      <c r="EY59" s="145"/>
      <c r="EZ59" s="145"/>
      <c r="FA59" s="145"/>
      <c r="FB59" s="145"/>
      <c r="FC59" s="145"/>
      <c r="FD59" s="145"/>
      <c r="FE59" s="146"/>
    </row>
    <row r="60" spans="1:161" s="56" customFormat="1" ht="27.75" customHeight="1">
      <c r="A60" s="55"/>
      <c r="B60" s="168" t="s">
        <v>322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9"/>
      <c r="AJ60" s="152" t="s">
        <v>311</v>
      </c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4"/>
      <c r="BA60" s="144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6"/>
      <c r="BP60" s="144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6"/>
      <c r="CG60" s="144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6"/>
      <c r="CZ60" s="144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6"/>
      <c r="DQ60" s="144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6"/>
      <c r="EH60" s="144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6"/>
      <c r="ET60" s="144"/>
      <c r="EU60" s="145"/>
      <c r="EV60" s="145"/>
      <c r="EW60" s="145"/>
      <c r="EX60" s="145"/>
      <c r="EY60" s="145"/>
      <c r="EZ60" s="145"/>
      <c r="FA60" s="145"/>
      <c r="FB60" s="145"/>
      <c r="FC60" s="145"/>
      <c r="FD60" s="145"/>
      <c r="FE60" s="146"/>
    </row>
    <row r="61" spans="1:161" s="56" customFormat="1" ht="27.75" customHeight="1">
      <c r="A61" s="55"/>
      <c r="B61" s="168" t="s">
        <v>323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9"/>
      <c r="AJ61" s="152" t="s">
        <v>202</v>
      </c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4"/>
      <c r="BA61" s="144">
        <f>1574.3+2655.7</f>
        <v>4230</v>
      </c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6"/>
      <c r="BP61" s="144">
        <v>1565.8</v>
      </c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>
        <v>8.5</v>
      </c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6"/>
      <c r="CZ61" s="144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6"/>
      <c r="DQ61" s="144"/>
      <c r="DR61" s="145"/>
      <c r="DS61" s="145"/>
      <c r="DT61" s="145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6"/>
      <c r="EH61" s="144">
        <v>2655.7</v>
      </c>
      <c r="EI61" s="145"/>
      <c r="EJ61" s="145"/>
      <c r="EK61" s="145"/>
      <c r="EL61" s="145"/>
      <c r="EM61" s="145"/>
      <c r="EN61" s="145"/>
      <c r="EO61" s="145"/>
      <c r="EP61" s="145"/>
      <c r="EQ61" s="145"/>
      <c r="ER61" s="145"/>
      <c r="ES61" s="146"/>
      <c r="ET61" s="144"/>
      <c r="EU61" s="145"/>
      <c r="EV61" s="145"/>
      <c r="EW61" s="145"/>
      <c r="EX61" s="145"/>
      <c r="EY61" s="145"/>
      <c r="EZ61" s="145"/>
      <c r="FA61" s="145"/>
      <c r="FB61" s="145"/>
      <c r="FC61" s="145"/>
      <c r="FD61" s="145"/>
      <c r="FE61" s="146"/>
    </row>
    <row r="62" spans="1:161" s="56" customFormat="1" ht="41.25" customHeight="1">
      <c r="A62" s="55"/>
      <c r="B62" s="158" t="s">
        <v>324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9"/>
      <c r="AJ62" s="152" t="s">
        <v>104</v>
      </c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4"/>
      <c r="BA62" s="144">
        <v>1103.1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6"/>
      <c r="BP62" s="144">
        <v>1103.1</v>
      </c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6"/>
      <c r="CG62" s="144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6"/>
      <c r="CZ62" s="144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6"/>
      <c r="DQ62" s="144"/>
      <c r="DR62" s="145"/>
      <c r="DS62" s="145"/>
      <c r="DT62" s="145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EF62" s="145"/>
      <c r="EG62" s="146"/>
      <c r="EH62" s="144"/>
      <c r="EI62" s="145"/>
      <c r="EJ62" s="145"/>
      <c r="EK62" s="145"/>
      <c r="EL62" s="145"/>
      <c r="EM62" s="145"/>
      <c r="EN62" s="145"/>
      <c r="EO62" s="145"/>
      <c r="EP62" s="145"/>
      <c r="EQ62" s="145"/>
      <c r="ER62" s="145"/>
      <c r="ES62" s="146"/>
      <c r="ET62" s="144"/>
      <c r="EU62" s="14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6"/>
    </row>
    <row r="63" spans="1:161" s="50" customFormat="1" ht="13.5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</row>
    <row r="64" spans="1:161" s="50" customFormat="1" ht="13.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</row>
    <row r="65" spans="154:161" s="13" customFormat="1" ht="10.5" customHeight="1">
      <c r="EX65" s="22" t="s">
        <v>30</v>
      </c>
      <c r="EZ65" s="131"/>
      <c r="FA65" s="131"/>
      <c r="FB65" s="131"/>
      <c r="FC65" s="131"/>
      <c r="FD65" s="131"/>
      <c r="FE65" s="131"/>
    </row>
    <row r="66" spans="154:161" s="13" customFormat="1" ht="10.5" customHeight="1">
      <c r="EX66" s="22" t="s">
        <v>31</v>
      </c>
      <c r="EZ66" s="121"/>
      <c r="FA66" s="121"/>
      <c r="FB66" s="121"/>
      <c r="FC66" s="121"/>
      <c r="FD66" s="121"/>
      <c r="FE66" s="121"/>
    </row>
    <row r="67" spans="1:161" s="50" customFormat="1" ht="3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</row>
    <row r="68" spans="1:161" s="57" customFormat="1" ht="13.5">
      <c r="A68" s="165">
        <v>1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7"/>
      <c r="AJ68" s="165">
        <v>2</v>
      </c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7"/>
      <c r="BA68" s="165">
        <v>3</v>
      </c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7"/>
      <c r="BP68" s="165">
        <v>4</v>
      </c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7"/>
      <c r="CG68" s="165">
        <v>5</v>
      </c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7"/>
      <c r="CZ68" s="165">
        <v>6</v>
      </c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7"/>
      <c r="DQ68" s="165">
        <v>7</v>
      </c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7"/>
      <c r="EH68" s="165">
        <v>8</v>
      </c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7"/>
      <c r="ET68" s="165">
        <v>9</v>
      </c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7"/>
    </row>
    <row r="69" spans="1:161" s="56" customFormat="1" ht="27.75" customHeight="1">
      <c r="A69" s="55"/>
      <c r="B69" s="158" t="s">
        <v>325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9"/>
      <c r="AJ69" s="152" t="s">
        <v>104</v>
      </c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4"/>
      <c r="BA69" s="144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6"/>
      <c r="BP69" s="144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6"/>
      <c r="CG69" s="144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6"/>
      <c r="CZ69" s="144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6"/>
      <c r="DQ69" s="144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6"/>
      <c r="EH69" s="144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6"/>
      <c r="ET69" s="144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6"/>
    </row>
    <row r="70" spans="1:161" s="56" customFormat="1" ht="27.75" customHeight="1">
      <c r="A70" s="55"/>
      <c r="B70" s="158" t="s">
        <v>326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9"/>
      <c r="AJ70" s="152" t="s">
        <v>104</v>
      </c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4"/>
      <c r="BA70" s="144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6"/>
      <c r="BP70" s="144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6"/>
      <c r="CG70" s="144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6"/>
      <c r="CZ70" s="144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6"/>
      <c r="DQ70" s="144"/>
      <c r="DR70" s="145"/>
      <c r="DS70" s="145"/>
      <c r="DT70" s="145"/>
      <c r="DU70" s="145"/>
      <c r="DV70" s="145"/>
      <c r="DW70" s="145"/>
      <c r="DX70" s="145"/>
      <c r="DY70" s="145"/>
      <c r="DZ70" s="145"/>
      <c r="EA70" s="145"/>
      <c r="EB70" s="145"/>
      <c r="EC70" s="145"/>
      <c r="ED70" s="145"/>
      <c r="EE70" s="145"/>
      <c r="EF70" s="145"/>
      <c r="EG70" s="146"/>
      <c r="EH70" s="144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6"/>
      <c r="ET70" s="144"/>
      <c r="EU70" s="145"/>
      <c r="EV70" s="145"/>
      <c r="EW70" s="145"/>
      <c r="EX70" s="145"/>
      <c r="EY70" s="145"/>
      <c r="EZ70" s="145"/>
      <c r="FA70" s="145"/>
      <c r="FB70" s="145"/>
      <c r="FC70" s="145"/>
      <c r="FD70" s="145"/>
      <c r="FE70" s="146"/>
    </row>
    <row r="71" spans="1:161" s="56" customFormat="1" ht="27.75" customHeight="1">
      <c r="A71" s="55"/>
      <c r="B71" s="158" t="s">
        <v>327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9"/>
      <c r="AJ71" s="152" t="s">
        <v>104</v>
      </c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4"/>
      <c r="BA71" s="144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6"/>
      <c r="BP71" s="144">
        <v>39.1</v>
      </c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6"/>
      <c r="CG71" s="144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6"/>
      <c r="CZ71" s="144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6"/>
      <c r="DQ71" s="144"/>
      <c r="DR71" s="145"/>
      <c r="DS71" s="145"/>
      <c r="DT71" s="145"/>
      <c r="DU71" s="145"/>
      <c r="DV71" s="145"/>
      <c r="DW71" s="145"/>
      <c r="DX71" s="145"/>
      <c r="DY71" s="145"/>
      <c r="DZ71" s="145"/>
      <c r="EA71" s="145"/>
      <c r="EB71" s="145"/>
      <c r="EC71" s="145"/>
      <c r="ED71" s="145"/>
      <c r="EE71" s="145"/>
      <c r="EF71" s="145"/>
      <c r="EG71" s="146"/>
      <c r="EH71" s="144"/>
      <c r="EI71" s="145"/>
      <c r="EJ71" s="145"/>
      <c r="EK71" s="145"/>
      <c r="EL71" s="145"/>
      <c r="EM71" s="145"/>
      <c r="EN71" s="145"/>
      <c r="EO71" s="145"/>
      <c r="EP71" s="145"/>
      <c r="EQ71" s="145"/>
      <c r="ER71" s="145"/>
      <c r="ES71" s="146"/>
      <c r="ET71" s="144"/>
      <c r="EU71" s="145"/>
      <c r="EV71" s="145"/>
      <c r="EW71" s="145"/>
      <c r="EX71" s="145"/>
      <c r="EY71" s="145"/>
      <c r="EZ71" s="145"/>
      <c r="FA71" s="145"/>
      <c r="FB71" s="145"/>
      <c r="FC71" s="145"/>
      <c r="FD71" s="145"/>
      <c r="FE71" s="146"/>
    </row>
    <row r="72" spans="1:161" s="3" customFormat="1" ht="14.2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</row>
    <row r="73" s="1" customFormat="1" ht="14.25" customHeight="1">
      <c r="A73" s="3" t="s">
        <v>391</v>
      </c>
    </row>
    <row r="74" s="1" customFormat="1" ht="14.25" customHeight="1">
      <c r="A74" s="3" t="s">
        <v>390</v>
      </c>
    </row>
    <row r="75" spans="1:161" s="1" customFormat="1" ht="14.25" customHeight="1">
      <c r="A75" s="3" t="s">
        <v>47</v>
      </c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46"/>
      <c r="CN75" s="246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DQ75" s="256" t="s">
        <v>402</v>
      </c>
      <c r="DR75" s="257"/>
      <c r="DS75" s="257"/>
      <c r="DT75" s="257"/>
      <c r="DU75" s="257"/>
      <c r="DV75" s="257"/>
      <c r="DW75" s="257"/>
      <c r="DX75" s="257"/>
      <c r="DY75" s="257"/>
      <c r="DZ75" s="257"/>
      <c r="EA75" s="257"/>
      <c r="EB75" s="257"/>
      <c r="EC75" s="257"/>
      <c r="ED75" s="257"/>
      <c r="EE75" s="257"/>
      <c r="EF75" s="257"/>
      <c r="EG75" s="257"/>
      <c r="EH75" s="257"/>
      <c r="EI75" s="257"/>
      <c r="EJ75" s="257"/>
      <c r="EK75" s="257"/>
      <c r="EL75" s="257"/>
      <c r="EM75" s="257"/>
      <c r="EN75" s="257"/>
      <c r="EO75" s="257"/>
      <c r="EP75" s="257"/>
      <c r="EQ75" s="257"/>
      <c r="ER75" s="257"/>
      <c r="ES75" s="257"/>
      <c r="ET75" s="257"/>
      <c r="EU75" s="257"/>
      <c r="EV75" s="257"/>
      <c r="EW75" s="257"/>
      <c r="EX75" s="257"/>
      <c r="EY75" s="257"/>
      <c r="EZ75" s="257"/>
      <c r="FA75" s="257"/>
      <c r="FB75" s="257"/>
      <c r="FC75" s="257"/>
      <c r="FD75" s="257"/>
      <c r="FE75" s="257"/>
    </row>
    <row r="76" spans="68:161" s="2" customFormat="1" ht="13.5" customHeight="1">
      <c r="BP76" s="88" t="s">
        <v>5</v>
      </c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DQ76" s="88" t="s">
        <v>6</v>
      </c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</row>
    <row r="77" spans="68:161" s="2" customFormat="1" ht="8.25" customHeight="1"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</row>
    <row r="78" spans="68:161" s="2" customFormat="1" ht="9" customHeight="1"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</row>
    <row r="79" s="1" customFormat="1" ht="14.25" customHeight="1">
      <c r="A79" s="3" t="s">
        <v>361</v>
      </c>
    </row>
    <row r="80" spans="1:161" s="1" customFormat="1" ht="14.25" customHeight="1">
      <c r="A80" s="3" t="s">
        <v>362</v>
      </c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DQ80" s="246" t="s">
        <v>363</v>
      </c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  <c r="EG80" s="246"/>
      <c r="EH80" s="246"/>
      <c r="EI80" s="246"/>
      <c r="EJ80" s="246"/>
      <c r="EK80" s="246"/>
      <c r="EL80" s="246"/>
      <c r="EM80" s="246"/>
      <c r="EN80" s="246"/>
      <c r="EO80" s="246"/>
      <c r="EP80" s="246"/>
      <c r="EQ80" s="246"/>
      <c r="ER80" s="246"/>
      <c r="ES80" s="246"/>
      <c r="ET80" s="246"/>
      <c r="EU80" s="246"/>
      <c r="EV80" s="246"/>
      <c r="EW80" s="246"/>
      <c r="EX80" s="246"/>
      <c r="EY80" s="246"/>
      <c r="EZ80" s="246"/>
      <c r="FA80" s="246"/>
      <c r="FB80" s="246"/>
      <c r="FC80" s="246"/>
      <c r="FD80" s="246"/>
      <c r="FE80" s="246"/>
    </row>
    <row r="81" spans="68:161" s="2" customFormat="1" ht="13.5" customHeight="1">
      <c r="BP81" s="88" t="s">
        <v>5</v>
      </c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DQ81" s="88" t="s">
        <v>6</v>
      </c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</row>
    <row r="82" spans="68:161" s="2" customFormat="1" ht="9" customHeight="1"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</row>
    <row r="83" spans="1:161" s="1" customFormat="1" ht="14.25" customHeight="1">
      <c r="A83" s="3" t="s">
        <v>48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46"/>
      <c r="BZ83" s="246"/>
      <c r="CA83" s="246"/>
      <c r="CB83" s="246"/>
      <c r="CC83" s="246"/>
      <c r="CD83" s="246"/>
      <c r="CE83" s="246"/>
      <c r="CF83" s="246"/>
      <c r="CZ83" s="246" t="s">
        <v>364</v>
      </c>
      <c r="DA83" s="246"/>
      <c r="DB83" s="246"/>
      <c r="DC83" s="246"/>
      <c r="DD83" s="246"/>
      <c r="DE83" s="246"/>
      <c r="DF83" s="246"/>
      <c r="DG83" s="246"/>
      <c r="DH83" s="246"/>
      <c r="DI83" s="246"/>
      <c r="DJ83" s="246"/>
      <c r="DK83" s="246"/>
      <c r="DL83" s="246"/>
      <c r="DM83" s="246"/>
      <c r="DN83" s="246"/>
      <c r="DO83" s="246"/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46"/>
      <c r="EA83" s="246"/>
      <c r="EB83" s="246"/>
      <c r="EC83" s="246"/>
      <c r="ED83" s="246"/>
      <c r="EE83" s="246"/>
      <c r="EF83" s="246"/>
      <c r="EG83" s="246"/>
      <c r="EN83" s="248"/>
      <c r="EO83" s="248"/>
      <c r="EP83" s="248"/>
      <c r="EQ83" s="248"/>
      <c r="ER83" s="248"/>
      <c r="ES83" s="248"/>
      <c r="ET83" s="248"/>
      <c r="EU83" s="248"/>
      <c r="EV83" s="248"/>
      <c r="EW83" s="248"/>
      <c r="EX83" s="248"/>
      <c r="EY83" s="248"/>
      <c r="EZ83" s="248"/>
      <c r="FA83" s="248"/>
      <c r="FB83" s="248"/>
      <c r="FC83" s="248"/>
      <c r="FD83" s="248"/>
      <c r="FE83" s="248"/>
    </row>
    <row r="84" spans="19:161" s="2" customFormat="1" ht="13.5" customHeight="1">
      <c r="S84" s="88" t="s">
        <v>49</v>
      </c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P84" s="107" t="s">
        <v>5</v>
      </c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Z84" s="107" t="s">
        <v>6</v>
      </c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N84" s="247"/>
      <c r="EO84" s="247"/>
      <c r="EP84" s="247"/>
      <c r="EQ84" s="247"/>
      <c r="ER84" s="247"/>
      <c r="ES84" s="247"/>
      <c r="ET84" s="247"/>
      <c r="EU84" s="247"/>
      <c r="EV84" s="247"/>
      <c r="EW84" s="247"/>
      <c r="EX84" s="247"/>
      <c r="EY84" s="247"/>
      <c r="EZ84" s="247"/>
      <c r="FA84" s="247"/>
      <c r="FB84" s="247"/>
      <c r="FC84" s="247"/>
      <c r="FD84" s="247"/>
      <c r="FE84" s="247"/>
    </row>
    <row r="85" s="1" customFormat="1" ht="6" customHeight="1"/>
    <row r="86" spans="1:35" s="1" customFormat="1" ht="14.25" customHeight="1">
      <c r="A86" s="96"/>
      <c r="B86" s="96"/>
      <c r="C86" s="251"/>
      <c r="D86" s="251"/>
      <c r="E86" s="251"/>
      <c r="F86" s="251"/>
      <c r="G86" s="252"/>
      <c r="H86" s="252"/>
      <c r="I86" s="252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96"/>
      <c r="AC86" s="96"/>
      <c r="AD86" s="96"/>
      <c r="AE86" s="96"/>
      <c r="AF86" s="253"/>
      <c r="AG86" s="253"/>
      <c r="AH86" s="253"/>
      <c r="AI86" s="253"/>
    </row>
    <row r="87" spans="1:35" s="1" customFormat="1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54:161" s="13" customFormat="1" ht="10.5" customHeight="1">
      <c r="EX88" s="22" t="s">
        <v>30</v>
      </c>
      <c r="EZ88" s="131"/>
      <c r="FA88" s="131"/>
      <c r="FB88" s="131"/>
      <c r="FC88" s="131"/>
      <c r="FD88" s="131"/>
      <c r="FE88" s="131"/>
    </row>
    <row r="89" spans="154:161" s="13" customFormat="1" ht="10.5" customHeight="1">
      <c r="EX89" s="22" t="s">
        <v>31</v>
      </c>
      <c r="EZ89" s="121"/>
      <c r="FA89" s="121"/>
      <c r="FB89" s="121"/>
      <c r="FC89" s="121"/>
      <c r="FD89" s="121"/>
      <c r="FE89" s="121"/>
    </row>
    <row r="90" spans="1:161" s="50" customFormat="1" ht="3" customHeight="1">
      <c r="A90" s="46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</row>
  </sheetData>
  <sheetProtection/>
  <mergeCells count="489">
    <mergeCell ref="S84:AZ84"/>
    <mergeCell ref="ET62:FE62"/>
    <mergeCell ref="BP75:CY75"/>
    <mergeCell ref="BP76:CY76"/>
    <mergeCell ref="DQ75:FE75"/>
    <mergeCell ref="DQ76:FE76"/>
    <mergeCell ref="BP62:CF62"/>
    <mergeCell ref="EH68:ES68"/>
    <mergeCell ref="EZ65:FE65"/>
    <mergeCell ref="CG68:CY68"/>
    <mergeCell ref="B1:FD1"/>
    <mergeCell ref="DQ62:EG62"/>
    <mergeCell ref="EH62:ES62"/>
    <mergeCell ref="ET68:FE68"/>
    <mergeCell ref="DQ68:EG68"/>
    <mergeCell ref="EZ66:FE66"/>
    <mergeCell ref="DQ41:EG41"/>
    <mergeCell ref="EH41:ES41"/>
    <mergeCell ref="ET41:FE41"/>
    <mergeCell ref="EH56:ES56"/>
    <mergeCell ref="CX2:CZ2"/>
    <mergeCell ref="CG43:CY43"/>
    <mergeCell ref="CZ43:DP43"/>
    <mergeCell ref="BP24:CF24"/>
    <mergeCell ref="BP10:CF10"/>
    <mergeCell ref="BL2:BO2"/>
    <mergeCell ref="BP2:CO2"/>
    <mergeCell ref="CP2:CS2"/>
    <mergeCell ref="CT2:CW2"/>
    <mergeCell ref="B56:AI56"/>
    <mergeCell ref="AJ56:AZ56"/>
    <mergeCell ref="BA56:BO56"/>
    <mergeCell ref="CZ55:DP55"/>
    <mergeCell ref="B55:AI55"/>
    <mergeCell ref="AJ55:AZ55"/>
    <mergeCell ref="BA55:BO55"/>
    <mergeCell ref="CG55:CY55"/>
    <mergeCell ref="ET56:FE56"/>
    <mergeCell ref="EH53:ES53"/>
    <mergeCell ref="ET53:FE53"/>
    <mergeCell ref="B57:AI57"/>
    <mergeCell ref="AJ57:AZ57"/>
    <mergeCell ref="BA57:BO57"/>
    <mergeCell ref="BP57:CF57"/>
    <mergeCell ref="BP56:CF56"/>
    <mergeCell ref="CG56:CY56"/>
    <mergeCell ref="CZ56:DP56"/>
    <mergeCell ref="B53:AI53"/>
    <mergeCell ref="AJ53:AZ53"/>
    <mergeCell ref="BA53:BO53"/>
    <mergeCell ref="BP53:CF53"/>
    <mergeCell ref="CG53:CY53"/>
    <mergeCell ref="CZ53:DP53"/>
    <mergeCell ref="B52:AI52"/>
    <mergeCell ref="AJ52:AZ52"/>
    <mergeCell ref="BA52:BO52"/>
    <mergeCell ref="BP52:CF52"/>
    <mergeCell ref="B50:AI50"/>
    <mergeCell ref="ET52:FE52"/>
    <mergeCell ref="CG52:CY52"/>
    <mergeCell ref="CZ52:DP52"/>
    <mergeCell ref="AJ43:AZ43"/>
    <mergeCell ref="BA43:BO43"/>
    <mergeCell ref="BP43:CF43"/>
    <mergeCell ref="A49:AI49"/>
    <mergeCell ref="B51:AI51"/>
    <mergeCell ref="AJ51:AZ51"/>
    <mergeCell ref="BA51:BO51"/>
    <mergeCell ref="BP51:CF51"/>
    <mergeCell ref="B40:AI40"/>
    <mergeCell ref="AJ40:AZ40"/>
    <mergeCell ref="BA40:BO40"/>
    <mergeCell ref="ET40:FE40"/>
    <mergeCell ref="CG40:CY40"/>
    <mergeCell ref="CZ40:DP40"/>
    <mergeCell ref="DQ40:EG40"/>
    <mergeCell ref="EH40:ES40"/>
    <mergeCell ref="A23:AI23"/>
    <mergeCell ref="AJ23:AZ23"/>
    <mergeCell ref="BA23:BO23"/>
    <mergeCell ref="B24:AI24"/>
    <mergeCell ref="AJ24:AZ24"/>
    <mergeCell ref="BA24:BO24"/>
    <mergeCell ref="B39:AI39"/>
    <mergeCell ref="AJ39:AZ39"/>
    <mergeCell ref="BA39:BO39"/>
    <mergeCell ref="BP39:CF39"/>
    <mergeCell ref="CG38:CY38"/>
    <mergeCell ref="B37:AI37"/>
    <mergeCell ref="AJ37:AZ37"/>
    <mergeCell ref="BA37:BO37"/>
    <mergeCell ref="B25:AI25"/>
    <mergeCell ref="B38:AI38"/>
    <mergeCell ref="AJ38:AZ38"/>
    <mergeCell ref="BA38:BO38"/>
    <mergeCell ref="BP38:CF38"/>
    <mergeCell ref="DQ38:EG38"/>
    <mergeCell ref="CG27:CY27"/>
    <mergeCell ref="CG37:CY37"/>
    <mergeCell ref="CZ34:DP34"/>
    <mergeCell ref="DQ34:EG34"/>
    <mergeCell ref="EH38:ES38"/>
    <mergeCell ref="CZ37:DP37"/>
    <mergeCell ref="DQ37:EG37"/>
    <mergeCell ref="EH37:ES37"/>
    <mergeCell ref="DQ35:EG35"/>
    <mergeCell ref="EH35:ES35"/>
    <mergeCell ref="CZ36:DP36"/>
    <mergeCell ref="DQ32:EG32"/>
    <mergeCell ref="ET33:FE33"/>
    <mergeCell ref="ET35:FE35"/>
    <mergeCell ref="B34:AI34"/>
    <mergeCell ref="AJ34:AZ34"/>
    <mergeCell ref="BA34:BO34"/>
    <mergeCell ref="BP34:CF34"/>
    <mergeCell ref="B35:AI35"/>
    <mergeCell ref="CG34:CY34"/>
    <mergeCell ref="EH34:ES34"/>
    <mergeCell ref="ET34:FE34"/>
    <mergeCell ref="CZ32:DP32"/>
    <mergeCell ref="B33:AI33"/>
    <mergeCell ref="AJ33:AZ33"/>
    <mergeCell ref="BA33:BO33"/>
    <mergeCell ref="BP33:CF33"/>
    <mergeCell ref="CG33:CY33"/>
    <mergeCell ref="CZ33:DP33"/>
    <mergeCell ref="EH32:ES32"/>
    <mergeCell ref="DQ33:EG33"/>
    <mergeCell ref="ET23:FE23"/>
    <mergeCell ref="AJ26:AZ26"/>
    <mergeCell ref="CZ31:DP31"/>
    <mergeCell ref="DQ31:EG31"/>
    <mergeCell ref="BP30:CF30"/>
    <mergeCell ref="BP23:CF23"/>
    <mergeCell ref="AJ25:AZ25"/>
    <mergeCell ref="BA25:BO25"/>
    <mergeCell ref="BP25:CF25"/>
    <mergeCell ref="CG26:CY26"/>
    <mergeCell ref="CG17:CY17"/>
    <mergeCell ref="EZ20:FE20"/>
    <mergeCell ref="EZ21:FE21"/>
    <mergeCell ref="CG25:CY25"/>
    <mergeCell ref="CZ25:DP25"/>
    <mergeCell ref="DQ25:EG25"/>
    <mergeCell ref="EH25:ES25"/>
    <mergeCell ref="ET25:FE25"/>
    <mergeCell ref="CZ23:DP23"/>
    <mergeCell ref="DQ23:EG23"/>
    <mergeCell ref="B11:AI11"/>
    <mergeCell ref="AJ11:AZ11"/>
    <mergeCell ref="BA11:BO11"/>
    <mergeCell ref="BP11:CF11"/>
    <mergeCell ref="B17:AI17"/>
    <mergeCell ref="AJ17:AZ17"/>
    <mergeCell ref="BA17:BO17"/>
    <mergeCell ref="BP17:CF17"/>
    <mergeCell ref="B16:AI16"/>
    <mergeCell ref="AJ16:AZ16"/>
    <mergeCell ref="EH17:ES17"/>
    <mergeCell ref="CZ16:DP16"/>
    <mergeCell ref="DQ16:EG16"/>
    <mergeCell ref="CZ17:DP17"/>
    <mergeCell ref="DQ17:EG17"/>
    <mergeCell ref="ET17:FE17"/>
    <mergeCell ref="ET11:FE11"/>
    <mergeCell ref="CG24:CY24"/>
    <mergeCell ref="CZ24:DP24"/>
    <mergeCell ref="DQ24:EG24"/>
    <mergeCell ref="EH24:ES24"/>
    <mergeCell ref="ET24:FE24"/>
    <mergeCell ref="EH16:ES16"/>
    <mergeCell ref="ET16:FE16"/>
    <mergeCell ref="CG16:CY16"/>
    <mergeCell ref="ET15:FE15"/>
    <mergeCell ref="BA16:BO16"/>
    <mergeCell ref="BP16:CF16"/>
    <mergeCell ref="B15:AI15"/>
    <mergeCell ref="AJ15:AZ15"/>
    <mergeCell ref="BA15:BO15"/>
    <mergeCell ref="BP15:CF15"/>
    <mergeCell ref="EH15:ES15"/>
    <mergeCell ref="CG14:CY14"/>
    <mergeCell ref="CZ14:DP14"/>
    <mergeCell ref="DQ14:EG14"/>
    <mergeCell ref="EH14:ES14"/>
    <mergeCell ref="ET14:FE14"/>
    <mergeCell ref="CG15:CY15"/>
    <mergeCell ref="CZ15:DP15"/>
    <mergeCell ref="DQ15:EG15"/>
    <mergeCell ref="AJ14:AZ14"/>
    <mergeCell ref="BA14:BO14"/>
    <mergeCell ref="BP14:CF14"/>
    <mergeCell ref="CZ11:DP11"/>
    <mergeCell ref="DQ11:EG11"/>
    <mergeCell ref="AJ12:AZ12"/>
    <mergeCell ref="CG12:CY12"/>
    <mergeCell ref="EH11:ES11"/>
    <mergeCell ref="BA13:BO13"/>
    <mergeCell ref="BP13:CF13"/>
    <mergeCell ref="CG13:CY13"/>
    <mergeCell ref="CZ13:DP13"/>
    <mergeCell ref="DQ13:EG13"/>
    <mergeCell ref="EH13:ES13"/>
    <mergeCell ref="CG11:CY11"/>
    <mergeCell ref="BA12:BO12"/>
    <mergeCell ref="BP12:CF12"/>
    <mergeCell ref="ET13:FE13"/>
    <mergeCell ref="CZ9:DP9"/>
    <mergeCell ref="DQ9:EG9"/>
    <mergeCell ref="EH10:ES10"/>
    <mergeCell ref="EH9:ES9"/>
    <mergeCell ref="CZ10:DP10"/>
    <mergeCell ref="CZ12:DP12"/>
    <mergeCell ref="DQ12:EG12"/>
    <mergeCell ref="ET10:FE10"/>
    <mergeCell ref="ET12:FE12"/>
    <mergeCell ref="A4:AI7"/>
    <mergeCell ref="AJ4:AZ7"/>
    <mergeCell ref="BA4:FE4"/>
    <mergeCell ref="CG8:CY8"/>
    <mergeCell ref="BP5:FE5"/>
    <mergeCell ref="BP6:CF7"/>
    <mergeCell ref="BA5:BO7"/>
    <mergeCell ref="ET7:FE7"/>
    <mergeCell ref="EH6:FE6"/>
    <mergeCell ref="EH7:ES7"/>
    <mergeCell ref="EZ88:FE88"/>
    <mergeCell ref="AJ49:AZ49"/>
    <mergeCell ref="BA49:BO49"/>
    <mergeCell ref="BP49:CF49"/>
    <mergeCell ref="CG49:CY49"/>
    <mergeCell ref="ET8:FE8"/>
    <mergeCell ref="BP9:CF9"/>
    <mergeCell ref="CG9:CY9"/>
    <mergeCell ref="EH50:ES50"/>
    <mergeCell ref="ET50:FE50"/>
    <mergeCell ref="CG51:CY51"/>
    <mergeCell ref="EH52:ES52"/>
    <mergeCell ref="CZ51:DP51"/>
    <mergeCell ref="CG31:CY31"/>
    <mergeCell ref="CG39:CY39"/>
    <mergeCell ref="CZ35:DP35"/>
    <mergeCell ref="CG32:CY32"/>
    <mergeCell ref="DQ49:EG49"/>
    <mergeCell ref="EH49:ES49"/>
    <mergeCell ref="EH33:ES33"/>
    <mergeCell ref="ET9:FE9"/>
    <mergeCell ref="CZ8:DP8"/>
    <mergeCell ref="DQ8:EG8"/>
    <mergeCell ref="EH8:ES8"/>
    <mergeCell ref="B9:AI9"/>
    <mergeCell ref="AJ9:AZ9"/>
    <mergeCell ref="BP8:CF8"/>
    <mergeCell ref="BA8:BO8"/>
    <mergeCell ref="BA9:BO9"/>
    <mergeCell ref="CG23:CY23"/>
    <mergeCell ref="BA10:BO10"/>
    <mergeCell ref="A8:AI8"/>
    <mergeCell ref="B13:AI13"/>
    <mergeCell ref="AJ13:AZ13"/>
    <mergeCell ref="AJ8:AZ8"/>
    <mergeCell ref="B12:AI12"/>
    <mergeCell ref="B10:AI10"/>
    <mergeCell ref="AJ10:AZ10"/>
    <mergeCell ref="B14:AI14"/>
    <mergeCell ref="BP83:CF83"/>
    <mergeCell ref="B27:AI27"/>
    <mergeCell ref="AJ27:AZ27"/>
    <mergeCell ref="BA27:BO27"/>
    <mergeCell ref="BP27:CF27"/>
    <mergeCell ref="B32:AI32"/>
    <mergeCell ref="AJ32:AZ32"/>
    <mergeCell ref="BA32:BO32"/>
    <mergeCell ref="BP32:CF32"/>
    <mergeCell ref="BA35:BO35"/>
    <mergeCell ref="EZ89:FE89"/>
    <mergeCell ref="CZ27:DP27"/>
    <mergeCell ref="DQ27:EG27"/>
    <mergeCell ref="EH27:ES27"/>
    <mergeCell ref="DQ51:EG51"/>
    <mergeCell ref="CZ49:DP49"/>
    <mergeCell ref="EH51:ES51"/>
    <mergeCell ref="EH54:ES54"/>
    <mergeCell ref="ET54:FE54"/>
    <mergeCell ref="CZ58:DP58"/>
    <mergeCell ref="AB86:AE86"/>
    <mergeCell ref="AF86:AI86"/>
    <mergeCell ref="BA68:BO68"/>
    <mergeCell ref="B70:AI70"/>
    <mergeCell ref="AJ70:AZ70"/>
    <mergeCell ref="BA70:BO70"/>
    <mergeCell ref="B71:AI71"/>
    <mergeCell ref="AJ71:AZ71"/>
    <mergeCell ref="BA71:BO71"/>
    <mergeCell ref="S83:AZ83"/>
    <mergeCell ref="AJ58:AZ58"/>
    <mergeCell ref="B60:AI60"/>
    <mergeCell ref="AJ60:AZ60"/>
    <mergeCell ref="B59:AI59"/>
    <mergeCell ref="AJ59:AZ59"/>
    <mergeCell ref="B61:AI61"/>
    <mergeCell ref="CG54:CY54"/>
    <mergeCell ref="CG57:CY57"/>
    <mergeCell ref="CZ57:DP57"/>
    <mergeCell ref="BP58:CF58"/>
    <mergeCell ref="CG58:CY58"/>
    <mergeCell ref="BA61:BO61"/>
    <mergeCell ref="BP61:CF61"/>
    <mergeCell ref="BA58:BO58"/>
    <mergeCell ref="BA60:BO60"/>
    <mergeCell ref="BA59:BO59"/>
    <mergeCell ref="BP55:CF55"/>
    <mergeCell ref="A86:B86"/>
    <mergeCell ref="C86:F86"/>
    <mergeCell ref="G86:I86"/>
    <mergeCell ref="J86:AA86"/>
    <mergeCell ref="DQ58:EG58"/>
    <mergeCell ref="AJ61:AZ61"/>
    <mergeCell ref="BP59:CF59"/>
    <mergeCell ref="BP60:CF60"/>
    <mergeCell ref="B58:AI58"/>
    <mergeCell ref="BP36:CF36"/>
    <mergeCell ref="CG41:CY41"/>
    <mergeCell ref="CZ41:DP41"/>
    <mergeCell ref="DQ36:EG36"/>
    <mergeCell ref="DQ43:EG43"/>
    <mergeCell ref="DQ50:EG50"/>
    <mergeCell ref="CZ42:DP42"/>
    <mergeCell ref="BP42:CF42"/>
    <mergeCell ref="BP50:CF50"/>
    <mergeCell ref="CG50:CY50"/>
    <mergeCell ref="EH39:ES39"/>
    <mergeCell ref="CZ39:DP39"/>
    <mergeCell ref="EH43:ES43"/>
    <mergeCell ref="EZ47:FE47"/>
    <mergeCell ref="DQ54:EG54"/>
    <mergeCell ref="CZ54:DP54"/>
    <mergeCell ref="CZ50:DP50"/>
    <mergeCell ref="DQ53:EG53"/>
    <mergeCell ref="ET27:FE27"/>
    <mergeCell ref="ET32:FE32"/>
    <mergeCell ref="ET43:FE43"/>
    <mergeCell ref="ET42:FE42"/>
    <mergeCell ref="ET49:FE49"/>
    <mergeCell ref="CG42:CY42"/>
    <mergeCell ref="ET37:FE37"/>
    <mergeCell ref="EH36:ES36"/>
    <mergeCell ref="CZ38:DP38"/>
    <mergeCell ref="DQ39:EG39"/>
    <mergeCell ref="AJ36:AZ36"/>
    <mergeCell ref="AJ35:AZ35"/>
    <mergeCell ref="BP35:CF35"/>
    <mergeCell ref="BA36:BO36"/>
    <mergeCell ref="ET26:FE26"/>
    <mergeCell ref="EZ46:FE46"/>
    <mergeCell ref="ET38:FE38"/>
    <mergeCell ref="ET39:FE39"/>
    <mergeCell ref="ET30:FE30"/>
    <mergeCell ref="ET31:FE31"/>
    <mergeCell ref="B28:AI28"/>
    <mergeCell ref="AJ28:AZ28"/>
    <mergeCell ref="BA28:BO28"/>
    <mergeCell ref="BP28:CF28"/>
    <mergeCell ref="BA26:BO26"/>
    <mergeCell ref="BP26:CF26"/>
    <mergeCell ref="B26:AI26"/>
    <mergeCell ref="CZ26:DP26"/>
    <mergeCell ref="CG30:CY30"/>
    <mergeCell ref="CZ30:DP30"/>
    <mergeCell ref="CG28:CY28"/>
    <mergeCell ref="CZ28:DP28"/>
    <mergeCell ref="ET28:FE28"/>
    <mergeCell ref="ET29:FE29"/>
    <mergeCell ref="EH28:ES28"/>
    <mergeCell ref="DQ28:EG28"/>
    <mergeCell ref="DQ30:EG30"/>
    <mergeCell ref="DQ29:EG29"/>
    <mergeCell ref="EH30:ES30"/>
    <mergeCell ref="EH31:ES31"/>
    <mergeCell ref="CG10:CY10"/>
    <mergeCell ref="EH12:ES12"/>
    <mergeCell ref="DQ10:EG10"/>
    <mergeCell ref="CZ29:DP29"/>
    <mergeCell ref="DQ26:EG26"/>
    <mergeCell ref="EH23:ES23"/>
    <mergeCell ref="EH26:ES26"/>
    <mergeCell ref="EH29:ES29"/>
    <mergeCell ref="CG35:CY35"/>
    <mergeCell ref="B62:AI62"/>
    <mergeCell ref="CG6:CY7"/>
    <mergeCell ref="DQ57:EG57"/>
    <mergeCell ref="EH57:ES57"/>
    <mergeCell ref="EH42:ES42"/>
    <mergeCell ref="DQ42:EG42"/>
    <mergeCell ref="CZ6:DP7"/>
    <mergeCell ref="DQ6:EG7"/>
    <mergeCell ref="BP68:CF68"/>
    <mergeCell ref="CZ69:DP69"/>
    <mergeCell ref="CG59:CY59"/>
    <mergeCell ref="ET57:FE57"/>
    <mergeCell ref="CZ62:DP62"/>
    <mergeCell ref="ET60:FE60"/>
    <mergeCell ref="EH61:ES61"/>
    <mergeCell ref="AJ62:AZ62"/>
    <mergeCell ref="BA62:BO62"/>
    <mergeCell ref="A68:AI68"/>
    <mergeCell ref="BP84:CF84"/>
    <mergeCell ref="BP80:CY80"/>
    <mergeCell ref="BP81:CY81"/>
    <mergeCell ref="CG62:CY62"/>
    <mergeCell ref="CG69:CY69"/>
    <mergeCell ref="B69:AI69"/>
    <mergeCell ref="BP71:CF71"/>
    <mergeCell ref="EH69:ES69"/>
    <mergeCell ref="ET69:FE69"/>
    <mergeCell ref="AJ68:AZ68"/>
    <mergeCell ref="CZ70:DP70"/>
    <mergeCell ref="BP70:CF70"/>
    <mergeCell ref="CG70:CY70"/>
    <mergeCell ref="BA69:BO69"/>
    <mergeCell ref="AJ69:AZ69"/>
    <mergeCell ref="BP69:CF69"/>
    <mergeCell ref="CZ68:DP68"/>
    <mergeCell ref="EH55:ES55"/>
    <mergeCell ref="ET55:FE55"/>
    <mergeCell ref="CZ59:DP59"/>
    <mergeCell ref="DQ59:EG59"/>
    <mergeCell ref="DQ55:EG55"/>
    <mergeCell ref="DQ52:EG52"/>
    <mergeCell ref="EH58:ES58"/>
    <mergeCell ref="ET58:FE58"/>
    <mergeCell ref="ET59:FE59"/>
    <mergeCell ref="DQ56:EG56"/>
    <mergeCell ref="ET51:FE51"/>
    <mergeCell ref="B36:AI36"/>
    <mergeCell ref="CG36:CY36"/>
    <mergeCell ref="ET36:FE36"/>
    <mergeCell ref="B31:AI31"/>
    <mergeCell ref="BP31:CF31"/>
    <mergeCell ref="AJ31:AZ31"/>
    <mergeCell ref="BA31:BO31"/>
    <mergeCell ref="BP40:CF40"/>
    <mergeCell ref="BP37:CF37"/>
    <mergeCell ref="AJ29:AZ29"/>
    <mergeCell ref="BA29:BO29"/>
    <mergeCell ref="BP29:CF29"/>
    <mergeCell ref="CG29:CY29"/>
    <mergeCell ref="B30:AI30"/>
    <mergeCell ref="B41:AI41"/>
    <mergeCell ref="AJ41:AZ41"/>
    <mergeCell ref="BA41:BO41"/>
    <mergeCell ref="BP41:CF41"/>
    <mergeCell ref="AJ30:AZ30"/>
    <mergeCell ref="AJ54:AZ54"/>
    <mergeCell ref="BA54:BO54"/>
    <mergeCell ref="BP54:CF54"/>
    <mergeCell ref="B54:AI54"/>
    <mergeCell ref="AJ42:AZ42"/>
    <mergeCell ref="BA42:BO42"/>
    <mergeCell ref="AJ50:AZ50"/>
    <mergeCell ref="BA50:BO50"/>
    <mergeCell ref="B42:AI42"/>
    <mergeCell ref="B43:AI43"/>
    <mergeCell ref="BA30:BO30"/>
    <mergeCell ref="B29:AI29"/>
    <mergeCell ref="CZ60:DP60"/>
    <mergeCell ref="DQ60:EG60"/>
    <mergeCell ref="ET61:FE61"/>
    <mergeCell ref="CG61:CY61"/>
    <mergeCell ref="CZ61:DP61"/>
    <mergeCell ref="DQ61:EG61"/>
    <mergeCell ref="CG60:CY60"/>
    <mergeCell ref="EH60:ES60"/>
    <mergeCell ref="EH59:ES59"/>
    <mergeCell ref="EN84:FE84"/>
    <mergeCell ref="ET71:FE71"/>
    <mergeCell ref="CZ83:EG83"/>
    <mergeCell ref="CZ84:EG84"/>
    <mergeCell ref="EN83:FE83"/>
    <mergeCell ref="DQ70:EG70"/>
    <mergeCell ref="EH70:ES70"/>
    <mergeCell ref="ET70:FE70"/>
    <mergeCell ref="DQ69:EG69"/>
    <mergeCell ref="DQ81:FE81"/>
    <mergeCell ref="DQ80:FE80"/>
    <mergeCell ref="CG71:CY71"/>
    <mergeCell ref="CZ71:DP71"/>
    <mergeCell ref="DQ71:EG71"/>
    <mergeCell ref="EH71:ES7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2" max="181" man="1"/>
    <brk id="48" max="181" man="1"/>
    <brk id="67" max="18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Маяк Маяк</cp:lastModifiedBy>
  <cp:lastPrinted>2016-12-05T04:03:37Z</cp:lastPrinted>
  <dcterms:created xsi:type="dcterms:W3CDTF">2010-11-26T07:12:57Z</dcterms:created>
  <dcterms:modified xsi:type="dcterms:W3CDTF">2017-04-05T08:38:45Z</dcterms:modified>
  <cp:category/>
  <cp:version/>
  <cp:contentType/>
  <cp:contentStatus/>
</cp:coreProperties>
</file>